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heckout\CMI\33c0dae179974cb1905bf295e6ae03ce\"/>
    </mc:Choice>
  </mc:AlternateContent>
  <xr:revisionPtr revIDLastSave="0" documentId="13_ncr:1_{C80A6756-F78C-4699-8ECD-7D79384FA49D}" xr6:coauthVersionLast="47" xr6:coauthVersionMax="47" xr10:uidLastSave="{00000000-0000-0000-0000-000000000000}"/>
  <workbookProtection lockStructure="1"/>
  <bookViews>
    <workbookView xWindow="-120" yWindow="-120" windowWidth="51840" windowHeight="21120" xr2:uid="{00000000-000D-0000-FFFF-FFFF00000000}"/>
  </bookViews>
  <sheets>
    <sheet name="2025" sheetId="5" r:id="rId1"/>
    <sheet name="Uebersetzungen" sheetId="6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5" l="1"/>
  <c r="E12" i="5" l="1"/>
  <c r="D12" i="5"/>
  <c r="C12" i="5"/>
  <c r="A106" i="5"/>
  <c r="A90" i="5"/>
  <c r="A78" i="5"/>
  <c r="A74" i="5"/>
  <c r="A61" i="5"/>
  <c r="A48" i="5"/>
  <c r="A39" i="5"/>
  <c r="A31" i="5"/>
  <c r="A25" i="5"/>
  <c r="A22" i="5"/>
  <c r="A15" i="5"/>
  <c r="A14" i="5"/>
  <c r="A141" i="5"/>
  <c r="A140" i="5"/>
  <c r="A138" i="5"/>
  <c r="A137" i="5"/>
  <c r="A136" i="5"/>
  <c r="A135" i="5"/>
  <c r="A134" i="5"/>
  <c r="A133" i="5"/>
  <c r="A132" i="5"/>
  <c r="A131" i="5"/>
  <c r="A130" i="5"/>
  <c r="A129" i="5"/>
  <c r="A128" i="5"/>
  <c r="A127" i="5"/>
  <c r="A9" i="5"/>
  <c r="A10" i="5"/>
  <c r="A7" i="5"/>
</calcChain>
</file>

<file path=xl/sharedStrings.xml><?xml version="1.0" encoding="utf-8"?>
<sst xmlns="http://schemas.openxmlformats.org/spreadsheetml/2006/main" count="195" uniqueCount="192">
  <si>
    <t>Vaz/Obervaz</t>
  </si>
  <si>
    <t>Lantsch/Lenz</t>
  </si>
  <si>
    <t>Albula/Alvra</t>
  </si>
  <si>
    <t>Brusio</t>
  </si>
  <si>
    <t>Poschiavo</t>
  </si>
  <si>
    <t>Falera</t>
  </si>
  <si>
    <t>Laax</t>
  </si>
  <si>
    <t>Sagogn</t>
  </si>
  <si>
    <t>Schluein</t>
  </si>
  <si>
    <t>Vals</t>
  </si>
  <si>
    <t>Lumnezia</t>
  </si>
  <si>
    <t>Ilanz/Glion</t>
  </si>
  <si>
    <t>Fürstenau</t>
  </si>
  <si>
    <t>Rothenbrunnen</t>
  </si>
  <si>
    <t>Scharans</t>
  </si>
  <si>
    <t>Sils im Domleschg</t>
  </si>
  <si>
    <t>Cazis</t>
  </si>
  <si>
    <t>Flerden</t>
  </si>
  <si>
    <t>Masein</t>
  </si>
  <si>
    <t>Thusis</t>
  </si>
  <si>
    <t>Tschappina</t>
  </si>
  <si>
    <t>Urmein</t>
  </si>
  <si>
    <t>Safiental</t>
  </si>
  <si>
    <t>Domleschg</t>
  </si>
  <si>
    <t>Avers</t>
  </si>
  <si>
    <t>Sufers</t>
  </si>
  <si>
    <t>Andeer</t>
  </si>
  <si>
    <t>Rongellen</t>
  </si>
  <si>
    <t>Zillis-Reischen</t>
  </si>
  <si>
    <t>Ferrera</t>
  </si>
  <si>
    <t>Bonaduz</t>
  </si>
  <si>
    <t>Domat/Ems</t>
  </si>
  <si>
    <t>Rhäzüns</t>
  </si>
  <si>
    <t>Felsberg</t>
  </si>
  <si>
    <t>Flims</t>
  </si>
  <si>
    <t>Tamins</t>
  </si>
  <si>
    <t>Trin</t>
  </si>
  <si>
    <t>Zernez</t>
  </si>
  <si>
    <t>Samnaun</t>
  </si>
  <si>
    <t>Scuol</t>
  </si>
  <si>
    <t>Valsot</t>
  </si>
  <si>
    <t>Bever</t>
  </si>
  <si>
    <t>Celerina/Schlarigna</t>
  </si>
  <si>
    <t>Madulain</t>
  </si>
  <si>
    <t>Pontresina</t>
  </si>
  <si>
    <t>Samedan</t>
  </si>
  <si>
    <t>S-chanf</t>
  </si>
  <si>
    <t>Silvaplana</t>
  </si>
  <si>
    <t>Zuoz</t>
  </si>
  <si>
    <t>Buseno</t>
  </si>
  <si>
    <t>Castaneda</t>
  </si>
  <si>
    <t>Rossa</t>
  </si>
  <si>
    <t>Santa Maria in Calanca</t>
  </si>
  <si>
    <t>Lostallo</t>
  </si>
  <si>
    <t>Mesocco</t>
  </si>
  <si>
    <t>Soazza</t>
  </si>
  <si>
    <t>Cama</t>
  </si>
  <si>
    <t>Grono</t>
  </si>
  <si>
    <t>San Vittore</t>
  </si>
  <si>
    <t>Val Müstair</t>
  </si>
  <si>
    <t>Davos</t>
  </si>
  <si>
    <t>Fideris</t>
  </si>
  <si>
    <t>Furna</t>
  </si>
  <si>
    <t>Jenaz</t>
  </si>
  <si>
    <t>Küblis</t>
  </si>
  <si>
    <t>Luzein</t>
  </si>
  <si>
    <t>Chur</t>
  </si>
  <si>
    <t>Churwalden</t>
  </si>
  <si>
    <t>Arosa</t>
  </si>
  <si>
    <t>Trimmis</t>
  </si>
  <si>
    <t>Untervaz</t>
  </si>
  <si>
    <t>Zizers</t>
  </si>
  <si>
    <t>Fläsch</t>
  </si>
  <si>
    <t>Jenins</t>
  </si>
  <si>
    <t>Maienfeld</t>
  </si>
  <si>
    <t>Malans</t>
  </si>
  <si>
    <t>Landquart</t>
  </si>
  <si>
    <t>Grüsch</t>
  </si>
  <si>
    <t>Schiers</t>
  </si>
  <si>
    <t>Seewis im Prättigau</t>
  </si>
  <si>
    <t>Breil/Brigels</t>
  </si>
  <si>
    <t>Disentis/Mustér</t>
  </si>
  <si>
    <t>Medel (Lucmagn)</t>
  </si>
  <si>
    <t>Sumvitg</t>
  </si>
  <si>
    <t>Tujetsch</t>
  </si>
  <si>
    <t>Trun</t>
  </si>
  <si>
    <t>GRAUBÜNDEN</t>
  </si>
  <si>
    <t>Quelle: BFS (STATPOP)</t>
  </si>
  <si>
    <t>Surses</t>
  </si>
  <si>
    <t>Conters im Prättigau</t>
  </si>
  <si>
    <t>Obersaxen Mundaun</t>
  </si>
  <si>
    <t>Bergün Filisur</t>
  </si>
  <si>
    <t>Rheinwald</t>
  </si>
  <si>
    <t>La Punt Chamues-ch</t>
  </si>
  <si>
    <t>Schmitten (GR)</t>
  </si>
  <si>
    <t>St. Moritz</t>
  </si>
  <si>
    <t>Sils im Engadin/Segl</t>
  </si>
  <si>
    <t>Bregaglia</t>
  </si>
  <si>
    <t>Roveredo (GR)</t>
  </si>
  <si>
    <t>Calanca</t>
  </si>
  <si>
    <t>Klosters</t>
  </si>
  <si>
    <t>Muntogna da Schons</t>
  </si>
  <si>
    <t>Tabelle</t>
  </si>
  <si>
    <t>Code</t>
  </si>
  <si>
    <t>DE</t>
  </si>
  <si>
    <t>RM</t>
  </si>
  <si>
    <t>IT</t>
  </si>
  <si>
    <t>Sprache</t>
  </si>
  <si>
    <t>&lt;Fachbereich&gt;</t>
  </si>
  <si>
    <t>Daten &amp; Statistik</t>
  </si>
  <si>
    <t>Datas &amp; Statistica</t>
  </si>
  <si>
    <t>Dati &amp; Statistica</t>
  </si>
  <si>
    <t>T1</t>
  </si>
  <si>
    <t>&lt;Titel&gt;</t>
  </si>
  <si>
    <t>&lt;UTitel&gt;</t>
  </si>
  <si>
    <t>T1-2</t>
  </si>
  <si>
    <t>&lt;SpaltenTitel_1&gt;</t>
  </si>
  <si>
    <t>&lt;SpaltenTitel_2&gt;</t>
  </si>
  <si>
    <t>&lt;SpaltenTitel_3&gt;</t>
  </si>
  <si>
    <t>&lt;SpaltenTitel_4&gt;</t>
  </si>
  <si>
    <t>&lt;Zeilentitel_1&gt;</t>
  </si>
  <si>
    <t>GRISCHUN</t>
  </si>
  <si>
    <t>GRIGIONI</t>
  </si>
  <si>
    <t>&lt;Zeilentitel_2&gt;</t>
  </si>
  <si>
    <t>Region Albula</t>
  </si>
  <si>
    <t>Regiun Alvra</t>
  </si>
  <si>
    <t>Regione Albula</t>
  </si>
  <si>
    <t>&lt;Zeilentitel_3&gt;</t>
  </si>
  <si>
    <t>Region Bernina</t>
  </si>
  <si>
    <t>Regiun Bernina</t>
  </si>
  <si>
    <t>Regione Bernina</t>
  </si>
  <si>
    <t>&lt;Zeilentitel_4&gt;</t>
  </si>
  <si>
    <t>Region Engiadina Bassa/Val Müstair</t>
  </si>
  <si>
    <t>Regiun Engiadina Bassa/Val Müstair</t>
  </si>
  <si>
    <t>Regione Engiadina Bassa/Val Müstair</t>
  </si>
  <si>
    <t>&lt;Zeilentitel_5&gt;</t>
  </si>
  <si>
    <t>Region Imboden</t>
  </si>
  <si>
    <t>Regiun Plaun</t>
  </si>
  <si>
    <t>Regione Imboden</t>
  </si>
  <si>
    <t>&lt;Zeilentitel_6&gt;</t>
  </si>
  <si>
    <t>Region Landquart</t>
  </si>
  <si>
    <t>Regiun Landquart</t>
  </si>
  <si>
    <t>Regione Landquart</t>
  </si>
  <si>
    <t>&lt;Zeilentitel_7&gt;</t>
  </si>
  <si>
    <t>Region Maloja</t>
  </si>
  <si>
    <t>Regiun Malögia</t>
  </si>
  <si>
    <t>Regione Maloja</t>
  </si>
  <si>
    <t>&lt;Zeilentitel_8&gt;</t>
  </si>
  <si>
    <t>Region Moesa</t>
  </si>
  <si>
    <t>Regiun Moesa</t>
  </si>
  <si>
    <t>Regione Moesa</t>
  </si>
  <si>
    <t>&lt;Zeilentitel_9&gt;</t>
  </si>
  <si>
    <t>Region Plessur</t>
  </si>
  <si>
    <t>Regiun Plessur</t>
  </si>
  <si>
    <t>Regione Plessur</t>
  </si>
  <si>
    <t>&lt;Zeilentitel_10&gt;</t>
  </si>
  <si>
    <t>Region Prättigau/Davos</t>
  </si>
  <si>
    <t>Regiun Partenz/Tavau</t>
  </si>
  <si>
    <t>Regione Prättigau/Davos</t>
  </si>
  <si>
    <t>&lt;Zeilentitel_11&gt;</t>
  </si>
  <si>
    <t>Region Surselva</t>
  </si>
  <si>
    <t>Regiun Surselva</t>
  </si>
  <si>
    <t>Regione Surselva</t>
  </si>
  <si>
    <t>&lt;Zeilentitel_12&gt;</t>
  </si>
  <si>
    <t>Region Viamala</t>
  </si>
  <si>
    <t>Regiun Viamala</t>
  </si>
  <si>
    <t>Regione Viamala</t>
  </si>
  <si>
    <t>&lt;Quelle_1&gt;</t>
  </si>
  <si>
    <t>&lt;Aktualisierung&gt;</t>
  </si>
  <si>
    <t>Funtauna: UST (STATPOP)</t>
  </si>
  <si>
    <t>Fonte: UST (STATPOP)</t>
  </si>
  <si>
    <t>Ständige Wohnbevölkerung</t>
  </si>
  <si>
    <t>Nichtständige Wohnbevölkerung</t>
  </si>
  <si>
    <t>Wohnbevölkerung am letzten Nebenwohnsitz</t>
  </si>
  <si>
    <t>Wohnbevölkerung an anderen Nebenwohnsitzen</t>
  </si>
  <si>
    <t>Total aller Bevölkerungsbestände, Gemeinden</t>
  </si>
  <si>
    <t>Populaziun residenta permanenta</t>
  </si>
  <si>
    <t>populaziun residenta betg permanenta</t>
  </si>
  <si>
    <t>Populaziun residenta da l'ultim domicil accessoric</t>
  </si>
  <si>
    <t>Populaziun residenta en auters domicils accessorics</t>
  </si>
  <si>
    <t>Popolazione residente permanente</t>
  </si>
  <si>
    <t>Popolazione residente non permanente</t>
  </si>
  <si>
    <t>Popolazione residente in altre residenze secondarie</t>
  </si>
  <si>
    <t>Popolazione residente del domicilio secondario più recente</t>
  </si>
  <si>
    <t>Total da tut ils effectivs da la populaziun, vischnancas</t>
  </si>
  <si>
    <t>Totale di tutti i componenti della popolazione, comuni</t>
  </si>
  <si>
    <t>(Gemeindestand 2025: 100 Gemeinden)</t>
  </si>
  <si>
    <t>(stadi communal 2025: 100 vischnancas)</t>
  </si>
  <si>
    <t>(stato dei comuni 2025: 100 comuni)</t>
  </si>
  <si>
    <t>Letztmals aktualisiert am: 20.08.2026</t>
  </si>
  <si>
    <t>Ultima actualisaziun: 20.08.2026</t>
  </si>
  <si>
    <t>Ulimo aggiornamento: 20.08.2026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</si>
</sst>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16" x14ac:knownFonts="1">
    <font>
      <sz val="10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sz val="14"/>
      <color rgb="FFFF000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1"/>
      <name val="Calibri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8"/>
      <color rgb="FF000000"/>
      <name val="Segoe UI"/>
      <family val="2"/>
    </font>
    <font>
      <sz val="10"/>
      <color indexed="8"/>
      <name val="Arial"/>
      <family val="2"/>
    </font>
    <font>
      <b/>
      <sz val="10"/>
      <color indexed="8"/>
      <name val="Arial Narrow"/>
      <family val="2"/>
    </font>
    <font>
      <sz val="9.5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indexed="64"/>
      </bottom>
      <diagonal/>
    </border>
  </borders>
  <cellStyleXfs count="5">
    <xf numFmtId="0" fontId="0" fillId="0" borderId="0"/>
    <xf numFmtId="0" fontId="4" fillId="0" borderId="0"/>
    <xf numFmtId="43" fontId="6" fillId="0" borderId="0" applyFont="0" applyFill="0" applyBorder="0" applyAlignment="0" applyProtection="0"/>
    <xf numFmtId="0" fontId="8" fillId="0" borderId="0"/>
    <xf numFmtId="0" fontId="15" fillId="0" borderId="0"/>
  </cellStyleXfs>
  <cellXfs count="63">
    <xf numFmtId="0" fontId="0" fillId="0" borderId="0" xfId="0"/>
    <xf numFmtId="0" fontId="1" fillId="2" borderId="0" xfId="0" applyFont="1" applyFill="1"/>
    <xf numFmtId="0" fontId="3" fillId="2" borderId="0" xfId="0" applyFont="1" applyFill="1"/>
    <xf numFmtId="0" fontId="0" fillId="2" borderId="0" xfId="0" applyFill="1"/>
    <xf numFmtId="0" fontId="6" fillId="2" borderId="0" xfId="0" applyFont="1" applyFill="1"/>
    <xf numFmtId="0" fontId="7" fillId="3" borderId="2" xfId="0" applyFont="1" applyFill="1" applyBorder="1"/>
    <xf numFmtId="0" fontId="7" fillId="2" borderId="2" xfId="0" applyFont="1" applyFill="1" applyBorder="1"/>
    <xf numFmtId="0" fontId="1" fillId="2" borderId="2" xfId="0" applyFont="1" applyFill="1" applyBorder="1"/>
    <xf numFmtId="3" fontId="7" fillId="3" borderId="0" xfId="0" applyNumberFormat="1" applyFont="1" applyFill="1" applyAlignment="1">
      <alignment horizontal="right"/>
    </xf>
    <xf numFmtId="3" fontId="7" fillId="2" borderId="0" xfId="0" applyNumberFormat="1" applyFont="1" applyFill="1" applyAlignment="1">
      <alignment horizontal="right"/>
    </xf>
    <xf numFmtId="3" fontId="1" fillId="2" borderId="0" xfId="0" applyNumberFormat="1" applyFont="1" applyFill="1" applyAlignment="1">
      <alignment horizontal="right"/>
    </xf>
    <xf numFmtId="3" fontId="7" fillId="3" borderId="3" xfId="0" applyNumberFormat="1" applyFont="1" applyFill="1" applyBorder="1" applyAlignment="1">
      <alignment horizontal="right"/>
    </xf>
    <xf numFmtId="3" fontId="7" fillId="2" borderId="3" xfId="0" applyNumberFormat="1" applyFont="1" applyFill="1" applyBorder="1" applyAlignment="1">
      <alignment horizontal="right"/>
    </xf>
    <xf numFmtId="3" fontId="1" fillId="2" borderId="3" xfId="0" applyNumberFormat="1" applyFont="1" applyFill="1" applyBorder="1" applyAlignment="1">
      <alignment horizontal="right"/>
    </xf>
    <xf numFmtId="0" fontId="2" fillId="2" borderId="0" xfId="0" applyFont="1" applyFill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7" fillId="3" borderId="8" xfId="0" applyFont="1" applyFill="1" applyBorder="1"/>
    <xf numFmtId="3" fontId="6" fillId="2" borderId="0" xfId="0" applyNumberFormat="1" applyFont="1" applyFill="1"/>
    <xf numFmtId="3" fontId="6" fillId="2" borderId="3" xfId="0" applyNumberFormat="1" applyFont="1" applyFill="1" applyBorder="1"/>
    <xf numFmtId="3" fontId="7" fillId="3" borderId="9" xfId="2" applyNumberFormat="1" applyFont="1" applyFill="1" applyBorder="1" applyAlignment="1">
      <alignment horizontal="right"/>
    </xf>
    <xf numFmtId="3" fontId="7" fillId="3" borderId="10" xfId="2" applyNumberFormat="1" applyFont="1" applyFill="1" applyBorder="1" applyAlignment="1">
      <alignment horizontal="right"/>
    </xf>
    <xf numFmtId="3" fontId="0" fillId="2" borderId="0" xfId="2" applyNumberFormat="1" applyFont="1" applyFill="1" applyBorder="1"/>
    <xf numFmtId="3" fontId="0" fillId="2" borderId="3" xfId="2" applyNumberFormat="1" applyFont="1" applyFill="1" applyBorder="1"/>
    <xf numFmtId="3" fontId="0" fillId="2" borderId="1" xfId="2" applyNumberFormat="1" applyFont="1" applyFill="1" applyBorder="1"/>
    <xf numFmtId="3" fontId="0" fillId="2" borderId="4" xfId="2" applyNumberFormat="1" applyFont="1" applyFill="1" applyBorder="1"/>
    <xf numFmtId="0" fontId="2" fillId="2" borderId="0" xfId="0" applyFont="1" applyFill="1" applyAlignment="1">
      <alignment horizontal="left" vertical="top" wrapText="1"/>
    </xf>
    <xf numFmtId="0" fontId="9" fillId="4" borderId="0" xfId="0" applyFont="1" applyFill="1" applyAlignment="1">
      <alignment horizontal="left" vertical="top" wrapText="1"/>
    </xf>
    <xf numFmtId="0" fontId="6" fillId="5" borderId="0" xfId="0" applyFont="1" applyFill="1" applyAlignment="1">
      <alignment horizontal="left" vertical="top" wrapText="1"/>
    </xf>
    <xf numFmtId="0" fontId="10" fillId="5" borderId="0" xfId="0" applyFont="1" applyFill="1" applyAlignment="1">
      <alignment horizontal="left" vertical="top" wrapText="1"/>
    </xf>
    <xf numFmtId="0" fontId="6" fillId="5" borderId="0" xfId="0" applyFont="1" applyFill="1" applyAlignment="1" applyProtection="1">
      <alignment horizontal="left" vertical="top" wrapText="1"/>
      <protection locked="0"/>
    </xf>
    <xf numFmtId="0" fontId="6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7" fillId="5" borderId="0" xfId="0" applyFont="1" applyFill="1" applyAlignment="1">
      <alignment horizontal="left" vertical="top" wrapText="1"/>
    </xf>
    <xf numFmtId="0" fontId="1" fillId="5" borderId="0" xfId="0" applyFont="1" applyFill="1" applyAlignment="1">
      <alignment horizontal="left" vertical="top" wrapText="1"/>
    </xf>
    <xf numFmtId="0" fontId="1" fillId="6" borderId="0" xfId="0" applyFont="1" applyFill="1" applyAlignment="1">
      <alignment horizontal="left" vertical="center" wrapText="1"/>
    </xf>
    <xf numFmtId="0" fontId="6" fillId="7" borderId="0" xfId="0" applyFont="1" applyFill="1" applyAlignment="1">
      <alignment horizontal="left" vertical="top" wrapText="1"/>
    </xf>
    <xf numFmtId="0" fontId="11" fillId="7" borderId="0" xfId="0" applyFont="1" applyFill="1" applyAlignment="1">
      <alignment wrapText="1"/>
    </xf>
    <xf numFmtId="0" fontId="11" fillId="5" borderId="0" xfId="0" applyFont="1" applyFill="1" applyAlignment="1">
      <alignment horizontal="left" vertical="top" wrapText="1"/>
    </xf>
    <xf numFmtId="0" fontId="13" fillId="6" borderId="0" xfId="0" applyFont="1" applyFill="1" applyAlignment="1">
      <alignment horizontal="left" vertical="center"/>
    </xf>
    <xf numFmtId="0" fontId="14" fillId="6" borderId="0" xfId="0" applyFont="1" applyFill="1" applyAlignment="1">
      <alignment horizontal="left" vertical="top"/>
    </xf>
    <xf numFmtId="164" fontId="14" fillId="6" borderId="0" xfId="2" applyNumberFormat="1" applyFont="1" applyFill="1" applyBorder="1" applyAlignment="1" applyProtection="1">
      <alignment horizontal="left" vertical="top"/>
    </xf>
    <xf numFmtId="0" fontId="0" fillId="0" borderId="0" xfId="0" applyAlignment="1">
      <alignment vertical="center"/>
    </xf>
    <xf numFmtId="0" fontId="0" fillId="2" borderId="5" xfId="0" applyFill="1" applyBorder="1" applyAlignment="1">
      <alignment vertical="center" wrapText="1"/>
    </xf>
    <xf numFmtId="0" fontId="0" fillId="2" borderId="6" xfId="0" applyFill="1" applyBorder="1" applyAlignment="1">
      <alignment vertical="center" wrapText="1"/>
    </xf>
    <xf numFmtId="0" fontId="0" fillId="2" borderId="7" xfId="0" applyFill="1" applyBorder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2" borderId="13" xfId="0" applyFill="1" applyBorder="1" applyAlignment="1">
      <alignment vertical="center" wrapText="1"/>
    </xf>
    <xf numFmtId="0" fontId="0" fillId="2" borderId="14" xfId="0" applyFill="1" applyBorder="1"/>
    <xf numFmtId="3" fontId="7" fillId="3" borderId="15" xfId="0" applyNumberFormat="1" applyFont="1" applyFill="1" applyBorder="1" applyAlignment="1">
      <alignment horizontal="right"/>
    </xf>
    <xf numFmtId="3" fontId="7" fillId="2" borderId="15" xfId="0" applyNumberFormat="1" applyFont="1" applyFill="1" applyBorder="1" applyAlignment="1">
      <alignment horizontal="right"/>
    </xf>
    <xf numFmtId="3" fontId="6" fillId="2" borderId="15" xfId="0" applyNumberFormat="1" applyFont="1" applyFill="1" applyBorder="1"/>
    <xf numFmtId="3" fontId="1" fillId="2" borderId="15" xfId="0" applyNumberFormat="1" applyFont="1" applyFill="1" applyBorder="1" applyAlignment="1">
      <alignment horizontal="right"/>
    </xf>
    <xf numFmtId="3" fontId="7" fillId="3" borderId="14" xfId="2" applyNumberFormat="1" applyFont="1" applyFill="1" applyBorder="1" applyAlignment="1">
      <alignment horizontal="right"/>
    </xf>
    <xf numFmtId="3" fontId="0" fillId="2" borderId="15" xfId="2" applyNumberFormat="1" applyFont="1" applyFill="1" applyBorder="1"/>
    <xf numFmtId="3" fontId="0" fillId="2" borderId="16" xfId="2" applyNumberFormat="1" applyFont="1" applyFill="1" applyBorder="1"/>
    <xf numFmtId="3" fontId="0" fillId="2" borderId="0" xfId="0" applyNumberFormat="1" applyFill="1"/>
    <xf numFmtId="0" fontId="2" fillId="2" borderId="0" xfId="0" applyFont="1" applyFill="1" applyAlignment="1">
      <alignment horizontal="left" vertical="top" wrapText="1"/>
    </xf>
    <xf numFmtId="0" fontId="5" fillId="2" borderId="0" xfId="0" applyFont="1" applyFill="1"/>
    <xf numFmtId="0" fontId="0" fillId="0" borderId="0" xfId="0"/>
  </cellXfs>
  <cellStyles count="5">
    <cellStyle name="Komma" xfId="2" builtinId="3"/>
    <cellStyle name="Standard" xfId="0" builtinId="0"/>
    <cellStyle name="Standard 2" xfId="3" xr:uid="{00000000-0005-0000-0000-000002000000}"/>
    <cellStyle name="Standard 3" xfId="1" xr:uid="{00000000-0005-0000-0000-000003000000}"/>
    <cellStyle name="Standard 4" xfId="4" xr:uid="{C8F7A6FB-492C-4AA2-BEFD-EFFCBC8950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Radio" checked="Checked" firstButton="1" fmlaLink="Uebersetzungen!$B$2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777875</xdr:colOff>
      <xdr:row>5</xdr:row>
      <xdr:rowOff>32777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968875" cy="956702"/>
        </a:xfrm>
        <a:prstGeom prst="rect">
          <a:avLst/>
        </a:prstGeom>
      </xdr:spPr>
    </xdr:pic>
    <xdr:clientData/>
  </xdr:twoCellAnchor>
  <xdr:twoCellAnchor>
    <xdr:from>
      <xdr:col>2</xdr:col>
      <xdr:colOff>857250</xdr:colOff>
      <xdr:row>0</xdr:row>
      <xdr:rowOff>19050</xdr:rowOff>
    </xdr:from>
    <xdr:to>
      <xdr:col>3</xdr:col>
      <xdr:colOff>1724025</xdr:colOff>
      <xdr:row>4</xdr:row>
      <xdr:rowOff>145523</xdr:rowOff>
    </xdr:to>
    <xdr:grpSp>
      <xdr:nvGrpSpPr>
        <xdr:cNvPr id="4" name="Gruppieren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5048250" y="19050"/>
          <a:ext cx="2819400" cy="888473"/>
          <a:chOff x="4991100" y="38100"/>
          <a:chExt cx="2400914" cy="888473"/>
        </a:xfrm>
        <a:solidFill>
          <a:srgbClr val="00B0F0"/>
        </a:solidFill>
      </xdr:grpSpPr>
      <xdr:sp macro="" textlink="">
        <xdr:nvSpPr>
          <xdr:cNvPr id="5" name="Rechteck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4991100" y="38100"/>
            <a:ext cx="2400914" cy="888473"/>
          </a:xfrm>
          <a:prstGeom prst="rect">
            <a:avLst/>
          </a:prstGeom>
          <a:grpFill/>
          <a:ln>
            <a:solidFill>
              <a:sysClr val="windowText" lastClr="000000"/>
            </a:solidFill>
          </a:ln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de-CH" sz="1400" b="1">
                <a:solidFill>
                  <a:sysClr val="windowText" lastClr="000000"/>
                </a:solidFill>
              </a:rPr>
              <a:t>Sprache/Lingua</a:t>
            </a:r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25" name="Option Button 1" hidden="1">
                <a:extLst>
                  <a:ext uri="{63B3BB69-23CF-44E3-9099-C40C66FF867C}">
                    <a14:compatExt spid="_x0000_s1025"/>
                  </a:ext>
                  <a:ext uri="{FF2B5EF4-FFF2-40B4-BE49-F238E27FC236}">
                    <a16:creationId xmlns:a16="http://schemas.microsoft.com/office/drawing/2014/main" id="{00000000-0008-0000-0000-000001040000}"/>
                  </a:ext>
                </a:extLst>
              </xdr:cNvPr>
              <xdr:cNvSpPr/>
            </xdr:nvSpPr>
            <xdr:spPr bwMode="auto">
              <a:xfrm>
                <a:off x="5627621" y="299412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Deutsch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26" name="Option Button 2" hidden="1">
                <a:extLst>
                  <a:ext uri="{63B3BB69-23CF-44E3-9099-C40C66FF867C}">
                    <a14:compatExt spid="_x0000_s1026"/>
                  </a:ext>
                  <a:ext uri="{FF2B5EF4-FFF2-40B4-BE49-F238E27FC236}">
                    <a16:creationId xmlns:a16="http://schemas.microsoft.com/office/drawing/2014/main" id="{00000000-0008-0000-0000-000002040000}"/>
                  </a:ext>
                </a:extLst>
              </xdr:cNvPr>
              <xdr:cNvSpPr/>
            </xdr:nvSpPr>
            <xdr:spPr bwMode="auto">
              <a:xfrm>
                <a:off x="5627621" y="485376"/>
                <a:ext cx="1407047" cy="2066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Rumantsch Grischun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27" name="Option Button 3" hidden="1">
                <a:extLst>
                  <a:ext uri="{63B3BB69-23CF-44E3-9099-C40C66FF867C}">
                    <a14:compatExt spid="_x0000_s1027"/>
                  </a:ext>
                  <a:ext uri="{FF2B5EF4-FFF2-40B4-BE49-F238E27FC236}">
                    <a16:creationId xmlns:a16="http://schemas.microsoft.com/office/drawing/2014/main" id="{00000000-0008-0000-0000-000003040000}"/>
                  </a:ext>
                </a:extLst>
              </xdr:cNvPr>
              <xdr:cNvSpPr/>
            </xdr:nvSpPr>
            <xdr:spPr bwMode="auto">
              <a:xfrm>
                <a:off x="5627621" y="650673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Italiano</a:t>
                </a:r>
              </a:p>
            </xdr:txBody>
          </xdr:sp>
        </mc:Choice>
        <mc:Fallback/>
      </mc:AlternateContent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1"/>
  <sheetViews>
    <sheetView tabSelected="1" workbookViewId="0"/>
  </sheetViews>
  <sheetFormatPr baseColWidth="10" defaultRowHeight="12.75" x14ac:dyDescent="0.2"/>
  <cols>
    <col min="1" max="1" width="33.5703125" style="3" customWidth="1"/>
    <col min="2" max="5" width="29.28515625" style="3" customWidth="1"/>
    <col min="6" max="16384" width="11.42578125" style="3"/>
  </cols>
  <sheetData>
    <row r="1" spans="1:5" s="1" customFormat="1" x14ac:dyDescent="0.2"/>
    <row r="2" spans="1:5" s="1" customFormat="1" ht="15.75" x14ac:dyDescent="0.25">
      <c r="B2" s="14"/>
      <c r="C2" s="3"/>
      <c r="D2" s="3"/>
      <c r="E2" s="3"/>
    </row>
    <row r="3" spans="1:5" s="1" customFormat="1" ht="15.75" x14ac:dyDescent="0.25">
      <c r="B3" s="14"/>
      <c r="C3" s="3"/>
      <c r="D3" s="3"/>
      <c r="E3" s="3"/>
    </row>
    <row r="4" spans="1:5" s="1" customFormat="1" ht="15.75" x14ac:dyDescent="0.25">
      <c r="B4" s="14"/>
      <c r="C4" s="3"/>
      <c r="D4" s="3"/>
      <c r="E4" s="3"/>
    </row>
    <row r="5" spans="1:5" s="1" customFormat="1" x14ac:dyDescent="0.2"/>
    <row r="6" spans="1:5" s="1" customFormat="1" ht="6" customHeight="1" x14ac:dyDescent="0.2"/>
    <row r="7" spans="1:5" s="1" customFormat="1" ht="15.75" customHeight="1" x14ac:dyDescent="0.2">
      <c r="A7" s="60" t="str">
        <f>VLOOKUP("&lt;Fachbereich&gt;",Uebersetzungen!$B$3:$E$97,Uebersetzungen!$B$2+1,FALSE)</f>
        <v>Daten &amp; Statistik</v>
      </c>
      <c r="B7" s="60"/>
      <c r="C7" s="60"/>
      <c r="D7" s="60"/>
      <c r="E7" s="2"/>
    </row>
    <row r="8" spans="1:5" s="1" customFormat="1" ht="15.75" customHeight="1" x14ac:dyDescent="0.2">
      <c r="B8" s="29"/>
      <c r="C8" s="29"/>
      <c r="D8" s="29"/>
      <c r="E8" s="2"/>
    </row>
    <row r="9" spans="1:5" s="1" customFormat="1" ht="15.75" customHeight="1" x14ac:dyDescent="0.25">
      <c r="A9" s="61" t="str">
        <f>VLOOKUP("&lt;Titel&gt;",Uebersetzungen!$B$3:$E$29,Uebersetzungen!$B$2+1,FALSE)</f>
        <v>Total aller Bevölkerungsbestände, Gemeinden</v>
      </c>
      <c r="B9" s="62"/>
      <c r="C9" s="62"/>
      <c r="D9" s="62"/>
      <c r="E9" s="62"/>
    </row>
    <row r="10" spans="1:5" s="4" customFormat="1" x14ac:dyDescent="0.2">
      <c r="A10" s="42" t="str">
        <f>VLOOKUP("&lt;UTitel&gt;",Uebersetzungen!$B$3:$E$97,Uebersetzungen!$B$2+1,FALSE)</f>
        <v>(Gemeindestand 2025: 100 Gemeinden)</v>
      </c>
      <c r="B10" s="43"/>
      <c r="C10" s="44"/>
      <c r="D10" s="44"/>
      <c r="E10" s="44"/>
    </row>
    <row r="11" spans="1:5" ht="13.5" thickBot="1" x14ac:dyDescent="0.25"/>
    <row r="12" spans="1:5" s="49" customFormat="1" ht="30.75" customHeight="1" x14ac:dyDescent="0.2">
      <c r="A12" s="46"/>
      <c r="B12" s="50" t="str">
        <f>VLOOKUP("&lt;SpaltenTitel_1&gt;",Uebersetzungen!$B$3:$E$97,Uebersetzungen!$B$2+1,FALSE)</f>
        <v>Ständige Wohnbevölkerung</v>
      </c>
      <c r="C12" s="47" t="str">
        <f>VLOOKUP("&lt;SpaltenTitel_2&gt;",Uebersetzungen!$B$3:$E$97,Uebersetzungen!$B$2+1,FALSE)</f>
        <v>Nichtständige Wohnbevölkerung</v>
      </c>
      <c r="D12" s="47" t="str">
        <f>VLOOKUP("&lt;SpaltenTitel_3&gt;",Uebersetzungen!$B$3:$E$97,Uebersetzungen!$B$2+1,FALSE)</f>
        <v>Wohnbevölkerung am letzten Nebenwohnsitz</v>
      </c>
      <c r="E12" s="48" t="str">
        <f>VLOOKUP("&lt;SpaltenTitel_4&gt;",Uebersetzungen!$B$3:$E$97,Uebersetzungen!$B$2+1,FALSE)</f>
        <v>Wohnbevölkerung an anderen Nebenwohnsitzen</v>
      </c>
    </row>
    <row r="13" spans="1:5" x14ac:dyDescent="0.2">
      <c r="A13" s="15"/>
      <c r="B13" s="51"/>
      <c r="C13" s="16"/>
      <c r="D13" s="16"/>
      <c r="E13" s="17"/>
    </row>
    <row r="14" spans="1:5" x14ac:dyDescent="0.2">
      <c r="A14" s="5" t="str">
        <f>VLOOKUP("&lt;Zeilentitel_1&gt;",Uebersetzungen!$B$3:$E$97,Uebersetzungen!$B$2+1,FALSE)</f>
        <v>GRAUBÜNDEN</v>
      </c>
      <c r="B14" s="52">
        <v>207400</v>
      </c>
      <c r="C14" s="8">
        <v>8030</v>
      </c>
      <c r="D14" s="8">
        <v>6196</v>
      </c>
      <c r="E14" s="11">
        <v>46</v>
      </c>
    </row>
    <row r="15" spans="1:5" x14ac:dyDescent="0.2">
      <c r="A15" s="6" t="str">
        <f>VLOOKUP("&lt;Zeilentitel_2&gt;",Uebersetzungen!$B$3:$E$97,Uebersetzungen!$B$2+1,FALSE)</f>
        <v>Region Albula</v>
      </c>
      <c r="B15" s="53">
        <v>8148</v>
      </c>
      <c r="C15" s="9">
        <v>621</v>
      </c>
      <c r="D15" s="9">
        <v>349</v>
      </c>
      <c r="E15" s="12">
        <v>4</v>
      </c>
    </row>
    <row r="16" spans="1:5" x14ac:dyDescent="0.2">
      <c r="A16" s="7" t="s">
        <v>0</v>
      </c>
      <c r="B16" s="54">
        <v>2703</v>
      </c>
      <c r="C16" s="21">
        <v>385</v>
      </c>
      <c r="D16" s="21">
        <v>114</v>
      </c>
      <c r="E16" s="22">
        <v>1</v>
      </c>
    </row>
    <row r="17" spans="1:5" x14ac:dyDescent="0.2">
      <c r="A17" s="7" t="s">
        <v>1</v>
      </c>
      <c r="B17" s="54">
        <v>534</v>
      </c>
      <c r="C17" s="21">
        <v>39</v>
      </c>
      <c r="D17" s="21">
        <v>43</v>
      </c>
      <c r="E17" s="22">
        <v>0</v>
      </c>
    </row>
    <row r="18" spans="1:5" x14ac:dyDescent="0.2">
      <c r="A18" s="7" t="s">
        <v>94</v>
      </c>
      <c r="B18" s="54">
        <v>213</v>
      </c>
      <c r="C18" s="21">
        <v>22</v>
      </c>
      <c r="D18" s="21">
        <v>0</v>
      </c>
      <c r="E18" s="22">
        <v>0</v>
      </c>
    </row>
    <row r="19" spans="1:5" x14ac:dyDescent="0.2">
      <c r="A19" s="7" t="s">
        <v>2</v>
      </c>
      <c r="B19" s="54">
        <v>1310</v>
      </c>
      <c r="C19" s="21">
        <v>35</v>
      </c>
      <c r="D19" s="21">
        <v>66</v>
      </c>
      <c r="E19" s="22">
        <v>2</v>
      </c>
    </row>
    <row r="20" spans="1:5" x14ac:dyDescent="0.2">
      <c r="A20" s="7" t="s">
        <v>88</v>
      </c>
      <c r="B20" s="54">
        <v>2494</v>
      </c>
      <c r="C20" s="21">
        <v>109</v>
      </c>
      <c r="D20" s="21">
        <v>74</v>
      </c>
      <c r="E20" s="22">
        <v>1</v>
      </c>
    </row>
    <row r="21" spans="1:5" x14ac:dyDescent="0.2">
      <c r="A21" s="7" t="s">
        <v>91</v>
      </c>
      <c r="B21" s="54">
        <v>894</v>
      </c>
      <c r="C21" s="21">
        <v>31</v>
      </c>
      <c r="D21" s="21">
        <v>52</v>
      </c>
      <c r="E21" s="22">
        <v>0</v>
      </c>
    </row>
    <row r="22" spans="1:5" x14ac:dyDescent="0.2">
      <c r="A22" s="6" t="str">
        <f>VLOOKUP("&lt;Zeilentitel_3&gt;",Uebersetzungen!$B$3:$E$97,Uebersetzungen!$B$2+1,FALSE)</f>
        <v>Region Bernina</v>
      </c>
      <c r="B22" s="53">
        <v>4597</v>
      </c>
      <c r="C22" s="9">
        <v>38</v>
      </c>
      <c r="D22" s="9">
        <v>31</v>
      </c>
      <c r="E22" s="12">
        <v>0</v>
      </c>
    </row>
    <row r="23" spans="1:5" x14ac:dyDescent="0.2">
      <c r="A23" s="7" t="s">
        <v>3</v>
      </c>
      <c r="B23" s="54">
        <v>1103</v>
      </c>
      <c r="C23" s="21">
        <v>8</v>
      </c>
      <c r="D23" s="21">
        <v>0</v>
      </c>
      <c r="E23" s="22">
        <v>0</v>
      </c>
    </row>
    <row r="24" spans="1:5" x14ac:dyDescent="0.2">
      <c r="A24" s="7" t="s">
        <v>4</v>
      </c>
      <c r="B24" s="54">
        <v>3494</v>
      </c>
      <c r="C24" s="21">
        <v>30</v>
      </c>
      <c r="D24" s="21">
        <v>31</v>
      </c>
      <c r="E24" s="22">
        <v>0</v>
      </c>
    </row>
    <row r="25" spans="1:5" x14ac:dyDescent="0.2">
      <c r="A25" s="6" t="str">
        <f>VLOOKUP("&lt;Zeilentitel_4&gt;",Uebersetzungen!$B$3:$E$97,Uebersetzungen!$B$2+1,FALSE)</f>
        <v>Region Engiadina Bassa/Val Müstair</v>
      </c>
      <c r="B25" s="53">
        <v>9197</v>
      </c>
      <c r="C25" s="9">
        <v>709</v>
      </c>
      <c r="D25" s="9">
        <v>205</v>
      </c>
      <c r="E25" s="12">
        <v>1</v>
      </c>
    </row>
    <row r="26" spans="1:5" x14ac:dyDescent="0.2">
      <c r="A26" s="7" t="s">
        <v>37</v>
      </c>
      <c r="B26" s="54">
        <v>1586</v>
      </c>
      <c r="C26" s="21">
        <v>52</v>
      </c>
      <c r="D26" s="21">
        <v>26</v>
      </c>
      <c r="E26" s="22">
        <v>1</v>
      </c>
    </row>
    <row r="27" spans="1:5" x14ac:dyDescent="0.2">
      <c r="A27" s="7" t="s">
        <v>38</v>
      </c>
      <c r="B27" s="54">
        <v>761</v>
      </c>
      <c r="C27" s="21">
        <v>439</v>
      </c>
      <c r="D27" s="21">
        <v>35</v>
      </c>
      <c r="E27" s="22">
        <v>0</v>
      </c>
    </row>
    <row r="28" spans="1:5" x14ac:dyDescent="0.2">
      <c r="A28" s="7" t="s">
        <v>39</v>
      </c>
      <c r="B28" s="54">
        <v>4599</v>
      </c>
      <c r="C28" s="21">
        <v>176</v>
      </c>
      <c r="D28" s="21">
        <v>113</v>
      </c>
      <c r="E28" s="22">
        <v>0</v>
      </c>
    </row>
    <row r="29" spans="1:5" x14ac:dyDescent="0.2">
      <c r="A29" s="7" t="s">
        <v>40</v>
      </c>
      <c r="B29" s="54">
        <v>824</v>
      </c>
      <c r="C29" s="21">
        <v>13</v>
      </c>
      <c r="D29" s="21">
        <v>9</v>
      </c>
      <c r="E29" s="22">
        <v>0</v>
      </c>
    </row>
    <row r="30" spans="1:5" x14ac:dyDescent="0.2">
      <c r="A30" s="7" t="s">
        <v>59</v>
      </c>
      <c r="B30" s="54">
        <v>1427</v>
      </c>
      <c r="C30" s="21">
        <v>29</v>
      </c>
      <c r="D30" s="21">
        <v>22</v>
      </c>
      <c r="E30" s="22">
        <v>0</v>
      </c>
    </row>
    <row r="31" spans="1:5" x14ac:dyDescent="0.2">
      <c r="A31" s="6" t="str">
        <f>VLOOKUP("&lt;Zeilentitel_5&gt;",Uebersetzungen!$B$3:$E$97,Uebersetzungen!$B$2+1,FALSE)</f>
        <v>Region Imboden</v>
      </c>
      <c r="B31" s="53">
        <v>22255</v>
      </c>
      <c r="C31" s="9">
        <v>228</v>
      </c>
      <c r="D31" s="9">
        <v>296</v>
      </c>
      <c r="E31" s="12">
        <v>1</v>
      </c>
    </row>
    <row r="32" spans="1:5" x14ac:dyDescent="0.2">
      <c r="A32" s="7" t="s">
        <v>30</v>
      </c>
      <c r="B32" s="54">
        <v>3618</v>
      </c>
      <c r="C32" s="21">
        <v>25</v>
      </c>
      <c r="D32" s="21">
        <v>44</v>
      </c>
      <c r="E32" s="22">
        <v>0</v>
      </c>
    </row>
    <row r="33" spans="1:5" x14ac:dyDescent="0.2">
      <c r="A33" s="7" t="s">
        <v>31</v>
      </c>
      <c r="B33" s="54">
        <v>8428</v>
      </c>
      <c r="C33" s="21">
        <v>41</v>
      </c>
      <c r="D33" s="21">
        <v>111</v>
      </c>
      <c r="E33" s="22">
        <v>0</v>
      </c>
    </row>
    <row r="34" spans="1:5" x14ac:dyDescent="0.2">
      <c r="A34" s="7" t="s">
        <v>32</v>
      </c>
      <c r="B34" s="54">
        <v>1607</v>
      </c>
      <c r="C34" s="21">
        <v>16</v>
      </c>
      <c r="D34" s="21">
        <v>7</v>
      </c>
      <c r="E34" s="22">
        <v>1</v>
      </c>
    </row>
    <row r="35" spans="1:5" x14ac:dyDescent="0.2">
      <c r="A35" s="7" t="s">
        <v>33</v>
      </c>
      <c r="B35" s="54">
        <v>2849</v>
      </c>
      <c r="C35" s="21">
        <v>13</v>
      </c>
      <c r="D35" s="21">
        <v>23</v>
      </c>
      <c r="E35" s="22">
        <v>0</v>
      </c>
    </row>
    <row r="36" spans="1:5" x14ac:dyDescent="0.2">
      <c r="A36" s="7" t="s">
        <v>34</v>
      </c>
      <c r="B36" s="54">
        <v>2954</v>
      </c>
      <c r="C36" s="21">
        <v>97</v>
      </c>
      <c r="D36" s="21">
        <v>89</v>
      </c>
      <c r="E36" s="22">
        <v>0</v>
      </c>
    </row>
    <row r="37" spans="1:5" x14ac:dyDescent="0.2">
      <c r="A37" s="7" t="s">
        <v>35</v>
      </c>
      <c r="B37" s="54">
        <v>1225</v>
      </c>
      <c r="C37" s="21">
        <v>6</v>
      </c>
      <c r="D37" s="21">
        <v>13</v>
      </c>
      <c r="E37" s="22">
        <v>0</v>
      </c>
    </row>
    <row r="38" spans="1:5" x14ac:dyDescent="0.2">
      <c r="A38" s="7" t="s">
        <v>36</v>
      </c>
      <c r="B38" s="54">
        <v>1574</v>
      </c>
      <c r="C38" s="21">
        <v>30</v>
      </c>
      <c r="D38" s="21">
        <v>9</v>
      </c>
      <c r="E38" s="22">
        <v>0</v>
      </c>
    </row>
    <row r="39" spans="1:5" x14ac:dyDescent="0.2">
      <c r="A39" s="6" t="str">
        <f>VLOOKUP("&lt;Zeilentitel_6&gt;",Uebersetzungen!$B$3:$E$97,Uebersetzungen!$B$2+1,FALSE)</f>
        <v>Region Landquart</v>
      </c>
      <c r="B39" s="53">
        <v>26995</v>
      </c>
      <c r="C39" s="9">
        <v>112</v>
      </c>
      <c r="D39" s="9">
        <v>413</v>
      </c>
      <c r="E39" s="12">
        <v>2</v>
      </c>
    </row>
    <row r="40" spans="1:5" x14ac:dyDescent="0.2">
      <c r="A40" s="7" t="s">
        <v>69</v>
      </c>
      <c r="B40" s="54">
        <v>3472</v>
      </c>
      <c r="C40" s="21">
        <v>20</v>
      </c>
      <c r="D40" s="21">
        <v>20</v>
      </c>
      <c r="E40" s="22">
        <v>0</v>
      </c>
    </row>
    <row r="41" spans="1:5" x14ac:dyDescent="0.2">
      <c r="A41" s="7" t="s">
        <v>70</v>
      </c>
      <c r="B41" s="54">
        <v>2676</v>
      </c>
      <c r="C41" s="21">
        <v>8</v>
      </c>
      <c r="D41" s="21">
        <v>15</v>
      </c>
      <c r="E41" s="22">
        <v>0</v>
      </c>
    </row>
    <row r="42" spans="1:5" x14ac:dyDescent="0.2">
      <c r="A42" s="7" t="s">
        <v>71</v>
      </c>
      <c r="B42" s="54">
        <v>3827</v>
      </c>
      <c r="C42" s="21">
        <v>7</v>
      </c>
      <c r="D42" s="21">
        <v>115</v>
      </c>
      <c r="E42" s="22">
        <v>1</v>
      </c>
    </row>
    <row r="43" spans="1:5" x14ac:dyDescent="0.2">
      <c r="A43" s="7" t="s">
        <v>72</v>
      </c>
      <c r="B43" s="54">
        <v>886</v>
      </c>
      <c r="C43" s="21">
        <v>6</v>
      </c>
      <c r="D43" s="21">
        <v>6</v>
      </c>
      <c r="E43" s="22">
        <v>0</v>
      </c>
    </row>
    <row r="44" spans="1:5" x14ac:dyDescent="0.2">
      <c r="A44" s="7" t="s">
        <v>73</v>
      </c>
      <c r="B44" s="55">
        <v>979</v>
      </c>
      <c r="C44" s="10">
        <v>3</v>
      </c>
      <c r="D44" s="10">
        <v>14</v>
      </c>
      <c r="E44" s="13">
        <v>1</v>
      </c>
    </row>
    <row r="45" spans="1:5" x14ac:dyDescent="0.2">
      <c r="A45" s="7" t="s">
        <v>74</v>
      </c>
      <c r="B45" s="54">
        <v>3344</v>
      </c>
      <c r="C45" s="21">
        <v>6</v>
      </c>
      <c r="D45" s="21">
        <v>135</v>
      </c>
      <c r="E45" s="22">
        <v>0</v>
      </c>
    </row>
    <row r="46" spans="1:5" x14ac:dyDescent="0.2">
      <c r="A46" s="7" t="s">
        <v>75</v>
      </c>
      <c r="B46" s="54">
        <v>2530</v>
      </c>
      <c r="C46" s="21">
        <v>20</v>
      </c>
      <c r="D46" s="21">
        <v>15</v>
      </c>
      <c r="E46" s="22">
        <v>0</v>
      </c>
    </row>
    <row r="47" spans="1:5" x14ac:dyDescent="0.2">
      <c r="A47" s="7" t="s">
        <v>76</v>
      </c>
      <c r="B47" s="54">
        <v>9281</v>
      </c>
      <c r="C47" s="21">
        <v>42</v>
      </c>
      <c r="D47" s="21">
        <v>93</v>
      </c>
      <c r="E47" s="22">
        <v>0</v>
      </c>
    </row>
    <row r="48" spans="1:5" x14ac:dyDescent="0.2">
      <c r="A48" s="6" t="str">
        <f>VLOOKUP("&lt;Zeilentitel_7&gt;",Uebersetzungen!$B$3:$E$97,Uebersetzungen!$B$2+1,FALSE)</f>
        <v>Region Maloja</v>
      </c>
      <c r="B48" s="53">
        <v>18385</v>
      </c>
      <c r="C48" s="9">
        <v>2634</v>
      </c>
      <c r="D48" s="9">
        <v>704</v>
      </c>
      <c r="E48" s="12">
        <v>6</v>
      </c>
    </row>
    <row r="49" spans="1:5" x14ac:dyDescent="0.2">
      <c r="A49" s="7" t="s">
        <v>41</v>
      </c>
      <c r="B49" s="54">
        <v>627</v>
      </c>
      <c r="C49" s="21">
        <v>61</v>
      </c>
      <c r="D49" s="21">
        <v>46</v>
      </c>
      <c r="E49" s="22">
        <v>0</v>
      </c>
    </row>
    <row r="50" spans="1:5" x14ac:dyDescent="0.2">
      <c r="A50" s="7" t="s">
        <v>42</v>
      </c>
      <c r="B50" s="54">
        <v>1410</v>
      </c>
      <c r="C50" s="21">
        <v>90</v>
      </c>
      <c r="D50" s="21">
        <v>32</v>
      </c>
      <c r="E50" s="22">
        <v>0</v>
      </c>
    </row>
    <row r="51" spans="1:5" x14ac:dyDescent="0.2">
      <c r="A51" s="7" t="s">
        <v>43</v>
      </c>
      <c r="B51" s="54">
        <v>206</v>
      </c>
      <c r="C51" s="21">
        <v>19</v>
      </c>
      <c r="D51" s="21">
        <v>2</v>
      </c>
      <c r="E51" s="22">
        <v>0</v>
      </c>
    </row>
    <row r="52" spans="1:5" x14ac:dyDescent="0.2">
      <c r="A52" s="7" t="s">
        <v>44</v>
      </c>
      <c r="B52" s="54">
        <v>2077</v>
      </c>
      <c r="C52" s="21">
        <v>300</v>
      </c>
      <c r="D52" s="21">
        <v>63</v>
      </c>
      <c r="E52" s="22">
        <v>0</v>
      </c>
    </row>
    <row r="53" spans="1:5" x14ac:dyDescent="0.2">
      <c r="A53" s="7" t="s">
        <v>93</v>
      </c>
      <c r="B53" s="54">
        <v>763</v>
      </c>
      <c r="C53" s="21">
        <v>17</v>
      </c>
      <c r="D53" s="21">
        <v>27</v>
      </c>
      <c r="E53" s="22">
        <v>2</v>
      </c>
    </row>
    <row r="54" spans="1:5" x14ac:dyDescent="0.2">
      <c r="A54" s="7" t="s">
        <v>45</v>
      </c>
      <c r="B54" s="54">
        <v>2926</v>
      </c>
      <c r="C54" s="21">
        <v>116</v>
      </c>
      <c r="D54" s="21">
        <v>256</v>
      </c>
      <c r="E54" s="22">
        <v>3</v>
      </c>
    </row>
    <row r="55" spans="1:5" x14ac:dyDescent="0.2">
      <c r="A55" s="7" t="s">
        <v>95</v>
      </c>
      <c r="B55" s="54">
        <v>5027</v>
      </c>
      <c r="C55" s="21">
        <v>1664</v>
      </c>
      <c r="D55" s="21">
        <v>112</v>
      </c>
      <c r="E55" s="22">
        <v>1</v>
      </c>
    </row>
    <row r="56" spans="1:5" x14ac:dyDescent="0.2">
      <c r="A56" s="7" t="s">
        <v>46</v>
      </c>
      <c r="B56" s="54">
        <v>736</v>
      </c>
      <c r="C56" s="21">
        <v>14</v>
      </c>
      <c r="D56" s="21">
        <v>15</v>
      </c>
      <c r="E56" s="22">
        <v>0</v>
      </c>
    </row>
    <row r="57" spans="1:5" x14ac:dyDescent="0.2">
      <c r="A57" s="7" t="s">
        <v>96</v>
      </c>
      <c r="B57" s="54">
        <v>693</v>
      </c>
      <c r="C57" s="21">
        <v>86</v>
      </c>
      <c r="D57" s="21">
        <v>29</v>
      </c>
      <c r="E57" s="22">
        <v>0</v>
      </c>
    </row>
    <row r="58" spans="1:5" x14ac:dyDescent="0.2">
      <c r="A58" s="7" t="s">
        <v>47</v>
      </c>
      <c r="B58" s="54">
        <v>1108</v>
      </c>
      <c r="C58" s="21">
        <v>125</v>
      </c>
      <c r="D58" s="21">
        <v>27</v>
      </c>
      <c r="E58" s="22">
        <v>0</v>
      </c>
    </row>
    <row r="59" spans="1:5" x14ac:dyDescent="0.2">
      <c r="A59" s="7" t="s">
        <v>48</v>
      </c>
      <c r="B59" s="54">
        <v>1210</v>
      </c>
      <c r="C59" s="21">
        <v>128</v>
      </c>
      <c r="D59" s="21">
        <v>75</v>
      </c>
      <c r="E59" s="22">
        <v>0</v>
      </c>
    </row>
    <row r="60" spans="1:5" x14ac:dyDescent="0.2">
      <c r="A60" s="7" t="s">
        <v>97</v>
      </c>
      <c r="B60" s="54">
        <v>1602</v>
      </c>
      <c r="C60" s="21">
        <v>14</v>
      </c>
      <c r="D60" s="21">
        <v>20</v>
      </c>
      <c r="E60" s="22">
        <v>0</v>
      </c>
    </row>
    <row r="61" spans="1:5" x14ac:dyDescent="0.2">
      <c r="A61" s="6" t="str">
        <f>VLOOKUP("&lt;Zeilentitel_8&gt;",Uebersetzungen!$B$3:$E$97,Uebersetzungen!$B$2+1,FALSE)</f>
        <v>Region Moesa</v>
      </c>
      <c r="B61" s="53">
        <v>9511</v>
      </c>
      <c r="C61" s="9">
        <v>42</v>
      </c>
      <c r="D61" s="9">
        <v>202</v>
      </c>
      <c r="E61" s="12">
        <v>0</v>
      </c>
    </row>
    <row r="62" spans="1:5" x14ac:dyDescent="0.2">
      <c r="A62" s="7" t="s">
        <v>49</v>
      </c>
      <c r="B62" s="54">
        <v>102</v>
      </c>
      <c r="C62" s="21">
        <v>0</v>
      </c>
      <c r="D62" s="21">
        <v>0</v>
      </c>
      <c r="E62" s="22">
        <v>0</v>
      </c>
    </row>
    <row r="63" spans="1:5" x14ac:dyDescent="0.2">
      <c r="A63" s="7" t="s">
        <v>50</v>
      </c>
      <c r="B63" s="54">
        <v>262</v>
      </c>
      <c r="C63" s="21">
        <v>4</v>
      </c>
      <c r="D63" s="21">
        <v>0</v>
      </c>
      <c r="E63" s="22">
        <v>0</v>
      </c>
    </row>
    <row r="64" spans="1:5" x14ac:dyDescent="0.2">
      <c r="A64" s="7" t="s">
        <v>51</v>
      </c>
      <c r="B64" s="54">
        <v>172</v>
      </c>
      <c r="C64" s="21">
        <v>1</v>
      </c>
      <c r="D64" s="21">
        <v>8</v>
      </c>
      <c r="E64" s="22">
        <v>0</v>
      </c>
    </row>
    <row r="65" spans="1:6" x14ac:dyDescent="0.2">
      <c r="A65" s="7" t="s">
        <v>52</v>
      </c>
      <c r="B65" s="54">
        <v>113</v>
      </c>
      <c r="C65" s="21">
        <v>1</v>
      </c>
      <c r="D65" s="21">
        <v>0</v>
      </c>
      <c r="E65" s="22">
        <v>0</v>
      </c>
    </row>
    <row r="66" spans="1:6" x14ac:dyDescent="0.2">
      <c r="A66" s="7" t="s">
        <v>53</v>
      </c>
      <c r="B66" s="54">
        <v>871</v>
      </c>
      <c r="C66" s="21">
        <v>0</v>
      </c>
      <c r="D66" s="21">
        <v>9</v>
      </c>
      <c r="E66" s="22">
        <v>0</v>
      </c>
    </row>
    <row r="67" spans="1:6" x14ac:dyDescent="0.2">
      <c r="A67" s="7" t="s">
        <v>54</v>
      </c>
      <c r="B67" s="54">
        <v>1432</v>
      </c>
      <c r="C67" s="21">
        <v>10</v>
      </c>
      <c r="D67" s="21">
        <v>18</v>
      </c>
      <c r="E67" s="22">
        <v>0</v>
      </c>
    </row>
    <row r="68" spans="1:6" x14ac:dyDescent="0.2">
      <c r="A68" s="7" t="s">
        <v>55</v>
      </c>
      <c r="B68" s="54">
        <v>320</v>
      </c>
      <c r="C68" s="21">
        <v>1</v>
      </c>
      <c r="D68" s="21">
        <v>1</v>
      </c>
      <c r="E68" s="22">
        <v>0</v>
      </c>
    </row>
    <row r="69" spans="1:6" x14ac:dyDescent="0.2">
      <c r="A69" s="7" t="s">
        <v>56</v>
      </c>
      <c r="B69" s="54">
        <v>735</v>
      </c>
      <c r="C69" s="21">
        <v>3</v>
      </c>
      <c r="D69" s="21">
        <v>10</v>
      </c>
      <c r="E69" s="22">
        <v>0</v>
      </c>
    </row>
    <row r="70" spans="1:6" x14ac:dyDescent="0.2">
      <c r="A70" s="7" t="s">
        <v>57</v>
      </c>
      <c r="B70" s="54">
        <v>1634</v>
      </c>
      <c r="C70" s="21">
        <v>4</v>
      </c>
      <c r="D70" s="21">
        <v>87</v>
      </c>
      <c r="E70" s="22">
        <v>0</v>
      </c>
    </row>
    <row r="71" spans="1:6" x14ac:dyDescent="0.2">
      <c r="A71" s="7" t="s">
        <v>98</v>
      </c>
      <c r="B71" s="54">
        <v>2711</v>
      </c>
      <c r="C71" s="21">
        <v>16</v>
      </c>
      <c r="D71" s="21">
        <v>59</v>
      </c>
      <c r="E71" s="22">
        <v>0</v>
      </c>
    </row>
    <row r="72" spans="1:6" x14ac:dyDescent="0.2">
      <c r="A72" s="7" t="s">
        <v>58</v>
      </c>
      <c r="B72" s="54">
        <v>946</v>
      </c>
      <c r="C72" s="21">
        <v>2</v>
      </c>
      <c r="D72" s="21">
        <v>0</v>
      </c>
      <c r="E72" s="22">
        <v>0</v>
      </c>
    </row>
    <row r="73" spans="1:6" x14ac:dyDescent="0.2">
      <c r="A73" s="7" t="s">
        <v>99</v>
      </c>
      <c r="B73" s="54">
        <v>213</v>
      </c>
      <c r="C73" s="21">
        <v>0</v>
      </c>
      <c r="D73" s="21">
        <v>10</v>
      </c>
      <c r="E73" s="22">
        <v>0</v>
      </c>
    </row>
    <row r="74" spans="1:6" x14ac:dyDescent="0.2">
      <c r="A74" s="6" t="str">
        <f>VLOOKUP("&lt;Zeilentitel_9&gt;",Uebersetzungen!$B$3:$E$97,Uebersetzungen!$B$2+1,FALSE)</f>
        <v>Region Plessur</v>
      </c>
      <c r="B74" s="53">
        <v>44972</v>
      </c>
      <c r="C74" s="9">
        <v>1434</v>
      </c>
      <c r="D74" s="9">
        <v>2180</v>
      </c>
      <c r="E74" s="12">
        <v>15</v>
      </c>
      <c r="F74" s="59"/>
    </row>
    <row r="75" spans="1:6" x14ac:dyDescent="0.2">
      <c r="A75" s="7" t="s">
        <v>66</v>
      </c>
      <c r="B75" s="54">
        <v>39753</v>
      </c>
      <c r="C75" s="21">
        <v>315</v>
      </c>
      <c r="D75" s="21">
        <v>1650</v>
      </c>
      <c r="E75" s="22">
        <v>2</v>
      </c>
    </row>
    <row r="76" spans="1:6" x14ac:dyDescent="0.2">
      <c r="A76" s="7" t="s">
        <v>67</v>
      </c>
      <c r="B76" s="54">
        <v>2075</v>
      </c>
      <c r="C76" s="21">
        <v>251</v>
      </c>
      <c r="D76" s="21">
        <v>170</v>
      </c>
      <c r="E76" s="22">
        <v>7</v>
      </c>
    </row>
    <row r="77" spans="1:6" x14ac:dyDescent="0.2">
      <c r="A77" s="7" t="s">
        <v>68</v>
      </c>
      <c r="B77" s="54">
        <v>3144</v>
      </c>
      <c r="C77" s="21">
        <v>868</v>
      </c>
      <c r="D77" s="21">
        <v>360</v>
      </c>
      <c r="E77" s="22">
        <v>6</v>
      </c>
    </row>
    <row r="78" spans="1:6" x14ac:dyDescent="0.2">
      <c r="A78" s="6" t="str">
        <f>VLOOKUP("&lt;Zeilentitel_10&gt;",Uebersetzungen!$B$3:$E$97,Uebersetzungen!$B$2+1,FALSE)</f>
        <v>Region Prättigau/Davos</v>
      </c>
      <c r="B78" s="53">
        <v>26766</v>
      </c>
      <c r="C78" s="9">
        <v>1433</v>
      </c>
      <c r="D78" s="9">
        <v>979</v>
      </c>
      <c r="E78" s="12">
        <v>4</v>
      </c>
    </row>
    <row r="79" spans="1:6" x14ac:dyDescent="0.2">
      <c r="A79" s="7" t="s">
        <v>60</v>
      </c>
      <c r="B79" s="54">
        <v>10738</v>
      </c>
      <c r="C79" s="21">
        <v>1119</v>
      </c>
      <c r="D79" s="21">
        <v>726</v>
      </c>
      <c r="E79" s="22">
        <v>1</v>
      </c>
    </row>
    <row r="80" spans="1:6" x14ac:dyDescent="0.2">
      <c r="A80" s="7" t="s">
        <v>61</v>
      </c>
      <c r="B80" s="54">
        <v>634</v>
      </c>
      <c r="C80" s="21">
        <v>10</v>
      </c>
      <c r="D80" s="21">
        <v>10</v>
      </c>
      <c r="E80" s="22">
        <v>0</v>
      </c>
    </row>
    <row r="81" spans="1:5" x14ac:dyDescent="0.2">
      <c r="A81" s="7" t="s">
        <v>62</v>
      </c>
      <c r="B81" s="54">
        <v>200</v>
      </c>
      <c r="C81" s="21">
        <v>5</v>
      </c>
      <c r="D81" s="21">
        <v>1</v>
      </c>
      <c r="E81" s="22">
        <v>0</v>
      </c>
    </row>
    <row r="82" spans="1:5" x14ac:dyDescent="0.2">
      <c r="A82" s="7" t="s">
        <v>63</v>
      </c>
      <c r="B82" s="54">
        <v>1150</v>
      </c>
      <c r="C82" s="21">
        <v>20</v>
      </c>
      <c r="D82" s="21">
        <v>52</v>
      </c>
      <c r="E82" s="22">
        <v>1</v>
      </c>
    </row>
    <row r="83" spans="1:5" x14ac:dyDescent="0.2">
      <c r="A83" s="7" t="s">
        <v>100</v>
      </c>
      <c r="B83" s="54">
        <v>4499</v>
      </c>
      <c r="C83" s="21">
        <v>215</v>
      </c>
      <c r="D83" s="21">
        <v>82</v>
      </c>
      <c r="E83" s="22">
        <v>2</v>
      </c>
    </row>
    <row r="84" spans="1:5" x14ac:dyDescent="0.2">
      <c r="A84" s="7" t="s">
        <v>89</v>
      </c>
      <c r="B84" s="54">
        <v>235</v>
      </c>
      <c r="C84" s="21">
        <v>6</v>
      </c>
      <c r="D84" s="21">
        <v>1</v>
      </c>
      <c r="E84" s="22">
        <v>0</v>
      </c>
    </row>
    <row r="85" spans="1:5" x14ac:dyDescent="0.2">
      <c r="A85" s="7" t="s">
        <v>64</v>
      </c>
      <c r="B85" s="54">
        <v>913</v>
      </c>
      <c r="C85" s="21">
        <v>23</v>
      </c>
      <c r="D85" s="21">
        <v>12</v>
      </c>
      <c r="E85" s="22">
        <v>0</v>
      </c>
    </row>
    <row r="86" spans="1:5" x14ac:dyDescent="0.2">
      <c r="A86" s="7" t="s">
        <v>65</v>
      </c>
      <c r="B86" s="54">
        <v>1706</v>
      </c>
      <c r="C86" s="21">
        <v>13</v>
      </c>
      <c r="D86" s="21">
        <v>8</v>
      </c>
      <c r="E86" s="22">
        <v>0</v>
      </c>
    </row>
    <row r="87" spans="1:5" x14ac:dyDescent="0.2">
      <c r="A87" s="7" t="s">
        <v>77</v>
      </c>
      <c r="B87" s="54">
        <v>2189</v>
      </c>
      <c r="C87" s="21">
        <v>6</v>
      </c>
      <c r="D87" s="21">
        <v>16</v>
      </c>
      <c r="E87" s="22">
        <v>0</v>
      </c>
    </row>
    <row r="88" spans="1:5" x14ac:dyDescent="0.2">
      <c r="A88" s="7" t="s">
        <v>78</v>
      </c>
      <c r="B88" s="54">
        <v>3017</v>
      </c>
      <c r="C88" s="21">
        <v>16</v>
      </c>
      <c r="D88" s="21">
        <v>54</v>
      </c>
      <c r="E88" s="22">
        <v>0</v>
      </c>
    </row>
    <row r="89" spans="1:5" x14ac:dyDescent="0.2">
      <c r="A89" s="7" t="s">
        <v>79</v>
      </c>
      <c r="B89" s="54">
        <v>1485</v>
      </c>
      <c r="C89" s="21">
        <v>0</v>
      </c>
      <c r="D89" s="21">
        <v>17</v>
      </c>
      <c r="E89" s="22">
        <v>0</v>
      </c>
    </row>
    <row r="90" spans="1:5" x14ac:dyDescent="0.2">
      <c r="A90" s="6" t="str">
        <f>VLOOKUP("&lt;Zeilentitel_11&gt;",Uebersetzungen!$B$3:$E$97,Uebersetzungen!$B$2+1,FALSE)</f>
        <v>Region Surselva</v>
      </c>
      <c r="B90" s="53">
        <v>21977</v>
      </c>
      <c r="C90" s="9">
        <v>646</v>
      </c>
      <c r="D90" s="9">
        <v>487</v>
      </c>
      <c r="E90" s="12">
        <v>9</v>
      </c>
    </row>
    <row r="91" spans="1:5" x14ac:dyDescent="0.2">
      <c r="A91" s="7" t="s">
        <v>5</v>
      </c>
      <c r="B91" s="54">
        <v>651</v>
      </c>
      <c r="C91" s="21">
        <v>56</v>
      </c>
      <c r="D91" s="21">
        <v>3</v>
      </c>
      <c r="E91" s="22">
        <v>0</v>
      </c>
    </row>
    <row r="92" spans="1:5" x14ac:dyDescent="0.2">
      <c r="A92" s="7" t="s">
        <v>6</v>
      </c>
      <c r="B92" s="54">
        <v>2104</v>
      </c>
      <c r="C92" s="21">
        <v>214</v>
      </c>
      <c r="D92" s="21">
        <v>27</v>
      </c>
      <c r="E92" s="22">
        <v>0</v>
      </c>
    </row>
    <row r="93" spans="1:5" x14ac:dyDescent="0.2">
      <c r="A93" s="7" t="s">
        <v>7</v>
      </c>
      <c r="B93" s="54">
        <v>777</v>
      </c>
      <c r="C93" s="21">
        <v>6</v>
      </c>
      <c r="D93" s="21">
        <v>6</v>
      </c>
      <c r="E93" s="22">
        <v>0</v>
      </c>
    </row>
    <row r="94" spans="1:5" x14ac:dyDescent="0.2">
      <c r="A94" s="7" t="s">
        <v>8</v>
      </c>
      <c r="B94" s="54">
        <v>611</v>
      </c>
      <c r="C94" s="21">
        <v>10</v>
      </c>
      <c r="D94" s="21">
        <v>19</v>
      </c>
      <c r="E94" s="22">
        <v>0</v>
      </c>
    </row>
    <row r="95" spans="1:5" x14ac:dyDescent="0.2">
      <c r="A95" s="7" t="s">
        <v>9</v>
      </c>
      <c r="B95" s="54">
        <v>948</v>
      </c>
      <c r="C95" s="21">
        <v>48</v>
      </c>
      <c r="D95" s="21">
        <v>28</v>
      </c>
      <c r="E95" s="22">
        <v>0</v>
      </c>
    </row>
    <row r="96" spans="1:5" x14ac:dyDescent="0.2">
      <c r="A96" s="7" t="s">
        <v>10</v>
      </c>
      <c r="B96" s="54">
        <v>2056</v>
      </c>
      <c r="C96" s="21">
        <v>17</v>
      </c>
      <c r="D96" s="21">
        <v>39</v>
      </c>
      <c r="E96" s="22">
        <v>0</v>
      </c>
    </row>
    <row r="97" spans="1:5" x14ac:dyDescent="0.2">
      <c r="A97" s="7" t="s">
        <v>11</v>
      </c>
      <c r="B97" s="54">
        <v>5101</v>
      </c>
      <c r="C97" s="21">
        <v>54</v>
      </c>
      <c r="D97" s="21">
        <v>131</v>
      </c>
      <c r="E97" s="22">
        <v>0</v>
      </c>
    </row>
    <row r="98" spans="1:5" x14ac:dyDescent="0.2">
      <c r="A98" s="7" t="s">
        <v>22</v>
      </c>
      <c r="B98" s="54">
        <v>972</v>
      </c>
      <c r="C98" s="21">
        <v>15</v>
      </c>
      <c r="D98" s="21">
        <v>12</v>
      </c>
      <c r="E98" s="22">
        <v>0</v>
      </c>
    </row>
    <row r="99" spans="1:5" x14ac:dyDescent="0.2">
      <c r="A99" s="7" t="s">
        <v>80</v>
      </c>
      <c r="B99" s="54">
        <v>1738</v>
      </c>
      <c r="C99" s="21">
        <v>46</v>
      </c>
      <c r="D99" s="21">
        <v>8</v>
      </c>
      <c r="E99" s="22">
        <v>0</v>
      </c>
    </row>
    <row r="100" spans="1:5" x14ac:dyDescent="0.2">
      <c r="A100" s="7" t="s">
        <v>81</v>
      </c>
      <c r="B100" s="54">
        <v>2163</v>
      </c>
      <c r="C100" s="21">
        <v>85</v>
      </c>
      <c r="D100" s="21">
        <v>68</v>
      </c>
      <c r="E100" s="22">
        <v>4</v>
      </c>
    </row>
    <row r="101" spans="1:5" x14ac:dyDescent="0.2">
      <c r="A101" s="7" t="s">
        <v>82</v>
      </c>
      <c r="B101" s="54">
        <v>330</v>
      </c>
      <c r="C101" s="21">
        <v>3</v>
      </c>
      <c r="D101" s="21">
        <v>2</v>
      </c>
      <c r="E101" s="22">
        <v>0</v>
      </c>
    </row>
    <row r="102" spans="1:5" x14ac:dyDescent="0.2">
      <c r="A102" s="7" t="s">
        <v>83</v>
      </c>
      <c r="B102" s="54">
        <v>1053</v>
      </c>
      <c r="C102" s="21">
        <v>11</v>
      </c>
      <c r="D102" s="21">
        <v>26</v>
      </c>
      <c r="E102" s="22">
        <v>2</v>
      </c>
    </row>
    <row r="103" spans="1:5" x14ac:dyDescent="0.2">
      <c r="A103" s="7" t="s">
        <v>84</v>
      </c>
      <c r="B103" s="54">
        <v>1186</v>
      </c>
      <c r="C103" s="21">
        <v>56</v>
      </c>
      <c r="D103" s="21">
        <v>17</v>
      </c>
      <c r="E103" s="22">
        <v>2</v>
      </c>
    </row>
    <row r="104" spans="1:5" x14ac:dyDescent="0.2">
      <c r="A104" s="7" t="s">
        <v>85</v>
      </c>
      <c r="B104" s="54">
        <v>1136</v>
      </c>
      <c r="C104" s="21">
        <v>5</v>
      </c>
      <c r="D104" s="21">
        <v>82</v>
      </c>
      <c r="E104" s="22">
        <v>1</v>
      </c>
    </row>
    <row r="105" spans="1:5" x14ac:dyDescent="0.2">
      <c r="A105" s="7" t="s">
        <v>90</v>
      </c>
      <c r="B105" s="54">
        <v>1151</v>
      </c>
      <c r="C105" s="21">
        <v>20</v>
      </c>
      <c r="D105" s="21">
        <v>19</v>
      </c>
      <c r="E105" s="22">
        <v>0</v>
      </c>
    </row>
    <row r="106" spans="1:5" x14ac:dyDescent="0.2">
      <c r="A106" s="6" t="str">
        <f>VLOOKUP("&lt;Zeilentitel_12&gt;",Uebersetzungen!$B$3:$E$97,Uebersetzungen!$B$2+1,FALSE)</f>
        <v>Region Viamala</v>
      </c>
      <c r="B106" s="53">
        <v>14597</v>
      </c>
      <c r="C106" s="9">
        <v>133</v>
      </c>
      <c r="D106" s="9">
        <v>350</v>
      </c>
      <c r="E106" s="12">
        <v>4</v>
      </c>
    </row>
    <row r="107" spans="1:5" x14ac:dyDescent="0.2">
      <c r="A107" s="7" t="s">
        <v>12</v>
      </c>
      <c r="B107" s="54">
        <v>353</v>
      </c>
      <c r="C107" s="21">
        <v>1</v>
      </c>
      <c r="D107" s="21">
        <v>17</v>
      </c>
      <c r="E107" s="22">
        <v>0</v>
      </c>
    </row>
    <row r="108" spans="1:5" x14ac:dyDescent="0.2">
      <c r="A108" s="7" t="s">
        <v>13</v>
      </c>
      <c r="B108" s="54">
        <v>337</v>
      </c>
      <c r="C108" s="21">
        <v>8</v>
      </c>
      <c r="D108" s="21">
        <v>29</v>
      </c>
      <c r="E108" s="22">
        <v>3</v>
      </c>
    </row>
    <row r="109" spans="1:5" x14ac:dyDescent="0.2">
      <c r="A109" s="7" t="s">
        <v>14</v>
      </c>
      <c r="B109" s="54">
        <v>846</v>
      </c>
      <c r="C109" s="21">
        <v>1</v>
      </c>
      <c r="D109" s="21">
        <v>13</v>
      </c>
      <c r="E109" s="22">
        <v>0</v>
      </c>
    </row>
    <row r="110" spans="1:5" x14ac:dyDescent="0.2">
      <c r="A110" s="7" t="s">
        <v>15</v>
      </c>
      <c r="B110" s="54">
        <v>954</v>
      </c>
      <c r="C110" s="21">
        <v>9</v>
      </c>
      <c r="D110" s="21">
        <v>10</v>
      </c>
      <c r="E110" s="22">
        <v>0</v>
      </c>
    </row>
    <row r="111" spans="1:5" x14ac:dyDescent="0.2">
      <c r="A111" s="7" t="s">
        <v>16</v>
      </c>
      <c r="B111" s="54">
        <v>2551</v>
      </c>
      <c r="C111" s="21">
        <v>16</v>
      </c>
      <c r="D111" s="21">
        <v>45</v>
      </c>
      <c r="E111" s="22">
        <v>0</v>
      </c>
    </row>
    <row r="112" spans="1:5" x14ac:dyDescent="0.2">
      <c r="A112" s="7" t="s">
        <v>17</v>
      </c>
      <c r="B112" s="54">
        <v>253</v>
      </c>
      <c r="C112" s="21">
        <v>0</v>
      </c>
      <c r="D112" s="21">
        <v>4</v>
      </c>
      <c r="E112" s="22">
        <v>0</v>
      </c>
    </row>
    <row r="113" spans="1:5" x14ac:dyDescent="0.2">
      <c r="A113" s="7" t="s">
        <v>18</v>
      </c>
      <c r="B113" s="54">
        <v>538</v>
      </c>
      <c r="C113" s="21">
        <v>4</v>
      </c>
      <c r="D113" s="21">
        <v>8</v>
      </c>
      <c r="E113" s="22">
        <v>0</v>
      </c>
    </row>
    <row r="114" spans="1:5" x14ac:dyDescent="0.2">
      <c r="A114" s="7" t="s">
        <v>19</v>
      </c>
      <c r="B114" s="54">
        <v>3453</v>
      </c>
      <c r="C114" s="21">
        <v>44</v>
      </c>
      <c r="D114" s="21">
        <v>113</v>
      </c>
      <c r="E114" s="22">
        <v>1</v>
      </c>
    </row>
    <row r="115" spans="1:5" x14ac:dyDescent="0.2">
      <c r="A115" s="7" t="s">
        <v>20</v>
      </c>
      <c r="B115" s="54">
        <v>148</v>
      </c>
      <c r="C115" s="21">
        <v>3</v>
      </c>
      <c r="D115" s="21">
        <v>0</v>
      </c>
      <c r="E115" s="22">
        <v>0</v>
      </c>
    </row>
    <row r="116" spans="1:5" x14ac:dyDescent="0.2">
      <c r="A116" s="7" t="s">
        <v>21</v>
      </c>
      <c r="B116" s="54">
        <v>162</v>
      </c>
      <c r="C116" s="21">
        <v>0</v>
      </c>
      <c r="D116" s="21">
        <v>0</v>
      </c>
      <c r="E116" s="22">
        <v>0</v>
      </c>
    </row>
    <row r="117" spans="1:5" x14ac:dyDescent="0.2">
      <c r="A117" s="7" t="s">
        <v>23</v>
      </c>
      <c r="B117" s="54">
        <v>2233</v>
      </c>
      <c r="C117" s="21">
        <v>3</v>
      </c>
      <c r="D117" s="21">
        <v>26</v>
      </c>
      <c r="E117" s="22">
        <v>0</v>
      </c>
    </row>
    <row r="118" spans="1:5" x14ac:dyDescent="0.2">
      <c r="A118" s="7" t="s">
        <v>24</v>
      </c>
      <c r="B118" s="54">
        <v>166</v>
      </c>
      <c r="C118" s="21">
        <v>4</v>
      </c>
      <c r="D118" s="21">
        <v>4</v>
      </c>
      <c r="E118" s="22">
        <v>0</v>
      </c>
    </row>
    <row r="119" spans="1:5" x14ac:dyDescent="0.2">
      <c r="A119" s="7" t="s">
        <v>25</v>
      </c>
      <c r="B119" s="54">
        <v>146</v>
      </c>
      <c r="C119" s="21">
        <v>2</v>
      </c>
      <c r="D119" s="21">
        <v>4</v>
      </c>
      <c r="E119" s="22">
        <v>0</v>
      </c>
    </row>
    <row r="120" spans="1:5" x14ac:dyDescent="0.2">
      <c r="A120" s="7" t="s">
        <v>26</v>
      </c>
      <c r="B120" s="54">
        <v>912</v>
      </c>
      <c r="C120" s="21">
        <v>9</v>
      </c>
      <c r="D120" s="21">
        <v>37</v>
      </c>
      <c r="E120" s="22">
        <v>0</v>
      </c>
    </row>
    <row r="121" spans="1:5" x14ac:dyDescent="0.2">
      <c r="A121" s="7" t="s">
        <v>27</v>
      </c>
      <c r="B121" s="54">
        <v>55</v>
      </c>
      <c r="C121" s="21">
        <v>0</v>
      </c>
      <c r="D121" s="21">
        <v>0</v>
      </c>
      <c r="E121" s="22">
        <v>0</v>
      </c>
    </row>
    <row r="122" spans="1:5" x14ac:dyDescent="0.2">
      <c r="A122" s="7" t="s">
        <v>28</v>
      </c>
      <c r="B122" s="54">
        <v>440</v>
      </c>
      <c r="C122" s="21">
        <v>12</v>
      </c>
      <c r="D122" s="21">
        <v>10</v>
      </c>
      <c r="E122" s="22">
        <v>0</v>
      </c>
    </row>
    <row r="123" spans="1:5" x14ac:dyDescent="0.2">
      <c r="A123" s="7" t="s">
        <v>29</v>
      </c>
      <c r="B123" s="54">
        <v>74</v>
      </c>
      <c r="C123" s="21">
        <v>3</v>
      </c>
      <c r="D123" s="21">
        <v>0</v>
      </c>
      <c r="E123" s="22">
        <v>0</v>
      </c>
    </row>
    <row r="124" spans="1:5" x14ac:dyDescent="0.2">
      <c r="A124" s="7" t="s">
        <v>92</v>
      </c>
      <c r="B124" s="54">
        <v>598</v>
      </c>
      <c r="C124" s="21">
        <v>10</v>
      </c>
      <c r="D124" s="21">
        <v>21</v>
      </c>
      <c r="E124" s="22">
        <v>0</v>
      </c>
    </row>
    <row r="125" spans="1:5" x14ac:dyDescent="0.2">
      <c r="A125" s="7" t="s">
        <v>101</v>
      </c>
      <c r="B125" s="54">
        <v>378</v>
      </c>
      <c r="C125" s="21">
        <v>4</v>
      </c>
      <c r="D125" s="21">
        <v>9</v>
      </c>
      <c r="E125" s="22">
        <v>0</v>
      </c>
    </row>
    <row r="126" spans="1:5" x14ac:dyDescent="0.2">
      <c r="A126" s="7"/>
      <c r="B126" s="54"/>
      <c r="C126" s="21"/>
      <c r="D126" s="21"/>
      <c r="E126" s="22"/>
    </row>
    <row r="127" spans="1:5" x14ac:dyDescent="0.2">
      <c r="A127" s="20" t="str">
        <f>VLOOKUP("&lt;Zeilentitel_1&gt;",Uebersetzungen!$B$3:$E$97,Uebersetzungen!$B$2+1,FALSE)</f>
        <v>GRAUBÜNDEN</v>
      </c>
      <c r="B127" s="56">
        <v>207400</v>
      </c>
      <c r="C127" s="23">
        <v>8030</v>
      </c>
      <c r="D127" s="23">
        <v>6196</v>
      </c>
      <c r="E127" s="24">
        <v>46</v>
      </c>
    </row>
    <row r="128" spans="1:5" x14ac:dyDescent="0.2">
      <c r="A128" s="18" t="str">
        <f>VLOOKUP("&lt;Zeilentitel_2&gt;",Uebersetzungen!$B$3:$E$97,Uebersetzungen!$B$2+1,FALSE)</f>
        <v>Region Albula</v>
      </c>
      <c r="B128" s="57">
        <v>8148</v>
      </c>
      <c r="C128" s="25">
        <v>621</v>
      </c>
      <c r="D128" s="25">
        <v>349</v>
      </c>
      <c r="E128" s="26">
        <v>4</v>
      </c>
    </row>
    <row r="129" spans="1:5" x14ac:dyDescent="0.2">
      <c r="A129" s="18" t="str">
        <f>VLOOKUP("&lt;Zeilentitel_3&gt;",Uebersetzungen!$B$3:$E$97,Uebersetzungen!$B$2+1,FALSE)</f>
        <v>Region Bernina</v>
      </c>
      <c r="B129" s="57">
        <v>4597</v>
      </c>
      <c r="C129" s="25">
        <v>38</v>
      </c>
      <c r="D129" s="25">
        <v>31</v>
      </c>
      <c r="E129" s="26">
        <v>0</v>
      </c>
    </row>
    <row r="130" spans="1:5" x14ac:dyDescent="0.2">
      <c r="A130" s="18" t="str">
        <f>VLOOKUP("&lt;Zeilentitel_4&gt;",Uebersetzungen!$B$3:$E$97,Uebersetzungen!$B$2+1,FALSE)</f>
        <v>Region Engiadina Bassa/Val Müstair</v>
      </c>
      <c r="B130" s="57">
        <v>9197</v>
      </c>
      <c r="C130" s="25">
        <v>709</v>
      </c>
      <c r="D130" s="25">
        <v>205</v>
      </c>
      <c r="E130" s="26">
        <v>1</v>
      </c>
    </row>
    <row r="131" spans="1:5" x14ac:dyDescent="0.2">
      <c r="A131" s="18" t="str">
        <f>VLOOKUP("&lt;Zeilentitel_5&gt;",Uebersetzungen!$B$3:$E$97,Uebersetzungen!$B$2+1,FALSE)</f>
        <v>Region Imboden</v>
      </c>
      <c r="B131" s="57">
        <v>22255</v>
      </c>
      <c r="C131" s="25">
        <v>228</v>
      </c>
      <c r="D131" s="25">
        <v>296</v>
      </c>
      <c r="E131" s="26">
        <v>1</v>
      </c>
    </row>
    <row r="132" spans="1:5" x14ac:dyDescent="0.2">
      <c r="A132" s="18" t="str">
        <f>VLOOKUP("&lt;Zeilentitel_6&gt;",Uebersetzungen!$B$3:$E$97,Uebersetzungen!$B$2+1,FALSE)</f>
        <v>Region Landquart</v>
      </c>
      <c r="B132" s="57">
        <v>26995</v>
      </c>
      <c r="C132" s="25">
        <v>112</v>
      </c>
      <c r="D132" s="25">
        <v>413</v>
      </c>
      <c r="E132" s="26">
        <v>2</v>
      </c>
    </row>
    <row r="133" spans="1:5" x14ac:dyDescent="0.2">
      <c r="A133" s="18" t="str">
        <f>VLOOKUP("&lt;Zeilentitel_7&gt;",Uebersetzungen!$B$3:$E$97,Uebersetzungen!$B$2+1,FALSE)</f>
        <v>Region Maloja</v>
      </c>
      <c r="B133" s="57">
        <v>18385</v>
      </c>
      <c r="C133" s="25">
        <v>2634</v>
      </c>
      <c r="D133" s="25">
        <v>704</v>
      </c>
      <c r="E133" s="26">
        <v>6</v>
      </c>
    </row>
    <row r="134" spans="1:5" x14ac:dyDescent="0.2">
      <c r="A134" s="18" t="str">
        <f>VLOOKUP("&lt;Zeilentitel_8&gt;",Uebersetzungen!$B$3:$E$97,Uebersetzungen!$B$2+1,FALSE)</f>
        <v>Region Moesa</v>
      </c>
      <c r="B134" s="57">
        <v>9511</v>
      </c>
      <c r="C134" s="25">
        <v>42</v>
      </c>
      <c r="D134" s="25">
        <v>202</v>
      </c>
      <c r="E134" s="26">
        <v>0</v>
      </c>
    </row>
    <row r="135" spans="1:5" x14ac:dyDescent="0.2">
      <c r="A135" s="18" t="str">
        <f>VLOOKUP("&lt;Zeilentitel_9&gt;",Uebersetzungen!$B$3:$E$97,Uebersetzungen!$B$2+1,FALSE)</f>
        <v>Region Plessur</v>
      </c>
      <c r="B135" s="57">
        <v>44972</v>
      </c>
      <c r="C135" s="25">
        <v>1434</v>
      </c>
      <c r="D135" s="25">
        <v>2180</v>
      </c>
      <c r="E135" s="26">
        <v>15</v>
      </c>
    </row>
    <row r="136" spans="1:5" x14ac:dyDescent="0.2">
      <c r="A136" s="18" t="str">
        <f>VLOOKUP("&lt;Zeilentitel_10&gt;",Uebersetzungen!$B$3:$E$97,Uebersetzungen!$B$2+1,FALSE)</f>
        <v>Region Prättigau/Davos</v>
      </c>
      <c r="B136" s="57">
        <v>26766</v>
      </c>
      <c r="C136" s="25">
        <v>1433</v>
      </c>
      <c r="D136" s="25">
        <v>979</v>
      </c>
      <c r="E136" s="26">
        <v>4</v>
      </c>
    </row>
    <row r="137" spans="1:5" x14ac:dyDescent="0.2">
      <c r="A137" s="18" t="str">
        <f>VLOOKUP("&lt;Zeilentitel_11&gt;",Uebersetzungen!$B$3:$E$97,Uebersetzungen!$B$2+1,FALSE)</f>
        <v>Region Surselva</v>
      </c>
      <c r="B137" s="57">
        <v>21977</v>
      </c>
      <c r="C137" s="25">
        <v>646</v>
      </c>
      <c r="D137" s="25">
        <v>487</v>
      </c>
      <c r="E137" s="26">
        <v>9</v>
      </c>
    </row>
    <row r="138" spans="1:5" ht="13.5" thickBot="1" x14ac:dyDescent="0.25">
      <c r="A138" s="19" t="str">
        <f>VLOOKUP("&lt;Zeilentitel_12&gt;",Uebersetzungen!$B$3:$E$97,Uebersetzungen!$B$2+1,FALSE)</f>
        <v>Region Viamala</v>
      </c>
      <c r="B138" s="58">
        <v>14597</v>
      </c>
      <c r="C138" s="27">
        <v>133</v>
      </c>
      <c r="D138" s="27">
        <v>350</v>
      </c>
      <c r="E138" s="28">
        <v>4</v>
      </c>
    </row>
    <row r="140" spans="1:5" x14ac:dyDescent="0.2">
      <c r="A140" s="4" t="str">
        <f>VLOOKUP("&lt;Quelle_1&gt;",Uebersetzungen!$B$3:$E$50,Uebersetzungen!$B$2+1,FALSE)</f>
        <v>Quelle: BFS (STATPOP)</v>
      </c>
    </row>
    <row r="141" spans="1:5" x14ac:dyDescent="0.2">
      <c r="A141" s="3" t="str">
        <f>VLOOKUP("&lt;Aktualisierung&gt;",Uebersetzungen!$B$3:$E$50,Uebersetzungen!$B$2+1,FALSE)</f>
        <v>Letztmals aktualisiert am: 20.08.2026</v>
      </c>
    </row>
  </sheetData>
  <sheetProtection sheet="1" objects="1" scenarios="1"/>
  <mergeCells count="2">
    <mergeCell ref="A7:D7"/>
    <mergeCell ref="A9:E9"/>
  </mergeCells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2</xdr:col>
                    <xdr:colOff>1600200</xdr:colOff>
                    <xdr:row>1</xdr:row>
                    <xdr:rowOff>114300</xdr:rowOff>
                  </from>
                  <to>
                    <xdr:col>3</xdr:col>
                    <xdr:colOff>885825</xdr:colOff>
                    <xdr:row>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2</xdr:col>
                    <xdr:colOff>1600200</xdr:colOff>
                    <xdr:row>2</xdr:row>
                    <xdr:rowOff>104775</xdr:rowOff>
                  </from>
                  <to>
                    <xdr:col>3</xdr:col>
                    <xdr:colOff>1304925</xdr:colOff>
                    <xdr:row>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Option Button 3">
              <controlPr defaultSize="0" autoFill="0" autoLine="0" autoPict="0">
                <anchor moveWithCells="1">
                  <from>
                    <xdr:col>2</xdr:col>
                    <xdr:colOff>1600200</xdr:colOff>
                    <xdr:row>3</xdr:row>
                    <xdr:rowOff>66675</xdr:rowOff>
                  </from>
                  <to>
                    <xdr:col>3</xdr:col>
                    <xdr:colOff>885825</xdr:colOff>
                    <xdr:row>4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0"/>
  <sheetViews>
    <sheetView workbookViewId="0">
      <selection activeCell="G28" sqref="G28"/>
    </sheetView>
  </sheetViews>
  <sheetFormatPr baseColWidth="10" defaultColWidth="12.5703125" defaultRowHeight="12.75" x14ac:dyDescent="0.2"/>
  <cols>
    <col min="1" max="1" width="8.5703125" style="34" bestFit="1" customWidth="1"/>
    <col min="2" max="2" width="17.7109375" style="34" bestFit="1" customWidth="1"/>
    <col min="3" max="3" width="46.7109375" style="34" bestFit="1" customWidth="1"/>
    <col min="4" max="4" width="47.5703125" style="34" bestFit="1" customWidth="1"/>
    <col min="5" max="5" width="47" style="34" bestFit="1" customWidth="1"/>
    <col min="6" max="16384" width="12.5703125" style="34"/>
  </cols>
  <sheetData>
    <row r="1" spans="1:6" x14ac:dyDescent="0.2">
      <c r="A1" s="30" t="s">
        <v>102</v>
      </c>
      <c r="B1" s="30" t="s">
        <v>103</v>
      </c>
      <c r="C1" s="30" t="s">
        <v>104</v>
      </c>
      <c r="D1" s="30" t="s">
        <v>105</v>
      </c>
      <c r="E1" s="30" t="s">
        <v>106</v>
      </c>
      <c r="F1" s="31"/>
    </row>
    <row r="2" spans="1:6" x14ac:dyDescent="0.2">
      <c r="A2" s="32" t="s">
        <v>107</v>
      </c>
      <c r="B2" s="33">
        <v>1</v>
      </c>
      <c r="C2" s="31"/>
      <c r="D2" s="31"/>
      <c r="E2" s="31"/>
      <c r="F2" s="31"/>
    </row>
    <row r="3" spans="1:6" x14ac:dyDescent="0.2">
      <c r="A3" s="32"/>
      <c r="B3" s="34" t="s">
        <v>108</v>
      </c>
      <c r="C3" s="35" t="s">
        <v>109</v>
      </c>
      <c r="D3" s="35" t="s">
        <v>110</v>
      </c>
      <c r="E3" s="35" t="s">
        <v>111</v>
      </c>
      <c r="F3" s="31"/>
    </row>
    <row r="4" spans="1:6" x14ac:dyDescent="0.2">
      <c r="A4" s="32" t="s">
        <v>112</v>
      </c>
      <c r="B4" s="34" t="s">
        <v>113</v>
      </c>
      <c r="C4" s="35" t="s">
        <v>175</v>
      </c>
      <c r="D4" s="35" t="s">
        <v>184</v>
      </c>
      <c r="E4" s="35" t="s">
        <v>185</v>
      </c>
      <c r="F4" s="31"/>
    </row>
    <row r="5" spans="1:6" x14ac:dyDescent="0.2">
      <c r="A5" s="32"/>
      <c r="B5" s="34" t="s">
        <v>114</v>
      </c>
      <c r="C5" s="35" t="s">
        <v>186</v>
      </c>
      <c r="D5" s="35" t="s">
        <v>187</v>
      </c>
      <c r="E5" s="35" t="s">
        <v>188</v>
      </c>
      <c r="F5" s="31"/>
    </row>
    <row r="6" spans="1:6" x14ac:dyDescent="0.2">
      <c r="A6" s="32"/>
      <c r="B6" s="32"/>
      <c r="C6" s="36"/>
      <c r="D6" s="36"/>
      <c r="E6" s="36"/>
      <c r="F6" s="31"/>
    </row>
    <row r="7" spans="1:6" x14ac:dyDescent="0.2">
      <c r="A7" s="32" t="s">
        <v>115</v>
      </c>
      <c r="B7" s="34" t="s">
        <v>116</v>
      </c>
      <c r="C7" s="35" t="s">
        <v>171</v>
      </c>
      <c r="D7" s="35" t="s">
        <v>176</v>
      </c>
      <c r="E7" s="35" t="s">
        <v>180</v>
      </c>
      <c r="F7" s="31"/>
    </row>
    <row r="8" spans="1:6" x14ac:dyDescent="0.2">
      <c r="A8" s="32"/>
      <c r="B8" s="34" t="s">
        <v>117</v>
      </c>
      <c r="C8" s="35" t="s">
        <v>172</v>
      </c>
      <c r="D8" s="35" t="s">
        <v>177</v>
      </c>
      <c r="E8" s="35" t="s">
        <v>181</v>
      </c>
      <c r="F8" s="31"/>
    </row>
    <row r="9" spans="1:6" ht="25.5" x14ac:dyDescent="0.2">
      <c r="A9" s="32"/>
      <c r="B9" s="34" t="s">
        <v>118</v>
      </c>
      <c r="C9" s="35" t="s">
        <v>173</v>
      </c>
      <c r="D9" s="35" t="s">
        <v>178</v>
      </c>
      <c r="E9" s="35" t="s">
        <v>183</v>
      </c>
      <c r="F9" s="31"/>
    </row>
    <row r="10" spans="1:6" x14ac:dyDescent="0.2">
      <c r="A10" s="32"/>
      <c r="B10" s="34" t="s">
        <v>119</v>
      </c>
      <c r="C10" s="35" t="s">
        <v>174</v>
      </c>
      <c r="D10" s="35" t="s">
        <v>179</v>
      </c>
      <c r="E10" s="35" t="s">
        <v>182</v>
      </c>
      <c r="F10" s="31"/>
    </row>
    <row r="11" spans="1:6" x14ac:dyDescent="0.2">
      <c r="A11" s="32"/>
      <c r="B11" s="32"/>
      <c r="C11" s="36"/>
      <c r="D11" s="36"/>
      <c r="E11" s="36"/>
      <c r="F11" s="32"/>
    </row>
    <row r="12" spans="1:6" x14ac:dyDescent="0.2">
      <c r="A12" s="32"/>
      <c r="B12" s="31"/>
      <c r="C12" s="37"/>
      <c r="D12" s="37"/>
      <c r="E12" s="37"/>
      <c r="F12" s="31"/>
    </row>
    <row r="13" spans="1:6" x14ac:dyDescent="0.2">
      <c r="A13" s="32" t="s">
        <v>112</v>
      </c>
      <c r="B13" s="34" t="s">
        <v>120</v>
      </c>
      <c r="C13" s="35" t="s">
        <v>86</v>
      </c>
      <c r="D13" s="35" t="s">
        <v>121</v>
      </c>
      <c r="E13" s="35" t="s">
        <v>122</v>
      </c>
      <c r="F13" s="31"/>
    </row>
    <row r="14" spans="1:6" x14ac:dyDescent="0.2">
      <c r="A14" s="31"/>
      <c r="B14" s="34" t="s">
        <v>123</v>
      </c>
      <c r="C14" s="38" t="s">
        <v>124</v>
      </c>
      <c r="D14" s="35" t="s">
        <v>125</v>
      </c>
      <c r="E14" s="35" t="s">
        <v>126</v>
      </c>
      <c r="F14" s="31"/>
    </row>
    <row r="15" spans="1:6" x14ac:dyDescent="0.2">
      <c r="A15" s="31"/>
      <c r="B15" s="34" t="s">
        <v>127</v>
      </c>
      <c r="C15" s="38" t="s">
        <v>128</v>
      </c>
      <c r="D15" s="35" t="s">
        <v>129</v>
      </c>
      <c r="E15" s="35" t="s">
        <v>130</v>
      </c>
      <c r="F15" s="31"/>
    </row>
    <row r="16" spans="1:6" x14ac:dyDescent="0.2">
      <c r="A16" s="31"/>
      <c r="B16" s="34" t="s">
        <v>131</v>
      </c>
      <c r="C16" s="38" t="s">
        <v>132</v>
      </c>
      <c r="D16" s="35" t="s">
        <v>133</v>
      </c>
      <c r="E16" s="35" t="s">
        <v>134</v>
      </c>
      <c r="F16" s="31"/>
    </row>
    <row r="17" spans="1:10" x14ac:dyDescent="0.2">
      <c r="A17" s="31"/>
      <c r="B17" s="34" t="s">
        <v>135</v>
      </c>
      <c r="C17" s="38" t="s">
        <v>136</v>
      </c>
      <c r="D17" s="35" t="s">
        <v>137</v>
      </c>
      <c r="E17" s="35" t="s">
        <v>138</v>
      </c>
      <c r="F17" s="31"/>
    </row>
    <row r="18" spans="1:10" x14ac:dyDescent="0.2">
      <c r="A18" s="31"/>
      <c r="B18" s="34" t="s">
        <v>139</v>
      </c>
      <c r="C18" s="38" t="s">
        <v>140</v>
      </c>
      <c r="D18" s="35" t="s">
        <v>141</v>
      </c>
      <c r="E18" s="35" t="s">
        <v>142</v>
      </c>
      <c r="F18" s="31"/>
    </row>
    <row r="19" spans="1:10" x14ac:dyDescent="0.2">
      <c r="A19" s="31"/>
      <c r="B19" s="34" t="s">
        <v>143</v>
      </c>
      <c r="C19" s="38" t="s">
        <v>144</v>
      </c>
      <c r="D19" s="35" t="s">
        <v>145</v>
      </c>
      <c r="E19" s="35" t="s">
        <v>146</v>
      </c>
      <c r="F19" s="31"/>
    </row>
    <row r="20" spans="1:10" x14ac:dyDescent="0.2">
      <c r="A20" s="31"/>
      <c r="B20" s="34" t="s">
        <v>147</v>
      </c>
      <c r="C20" s="38" t="s">
        <v>148</v>
      </c>
      <c r="D20" s="35" t="s">
        <v>149</v>
      </c>
      <c r="E20" s="35" t="s">
        <v>150</v>
      </c>
      <c r="F20" s="31"/>
    </row>
    <row r="21" spans="1:10" x14ac:dyDescent="0.2">
      <c r="A21" s="31"/>
      <c r="B21" s="34" t="s">
        <v>151</v>
      </c>
      <c r="C21" s="38" t="s">
        <v>152</v>
      </c>
      <c r="D21" s="35" t="s">
        <v>153</v>
      </c>
      <c r="E21" s="35" t="s">
        <v>154</v>
      </c>
      <c r="F21" s="31"/>
    </row>
    <row r="22" spans="1:10" x14ac:dyDescent="0.2">
      <c r="A22" s="31"/>
      <c r="B22" s="34" t="s">
        <v>155</v>
      </c>
      <c r="C22" s="38" t="s">
        <v>156</v>
      </c>
      <c r="D22" s="35" t="s">
        <v>157</v>
      </c>
      <c r="E22" s="35" t="s">
        <v>158</v>
      </c>
      <c r="F22" s="31"/>
      <c r="J22" s="45"/>
    </row>
    <row r="23" spans="1:10" x14ac:dyDescent="0.2">
      <c r="A23" s="31"/>
      <c r="B23" s="34" t="s">
        <v>159</v>
      </c>
      <c r="C23" s="38" t="s">
        <v>160</v>
      </c>
      <c r="D23" s="35" t="s">
        <v>161</v>
      </c>
      <c r="E23" s="35" t="s">
        <v>162</v>
      </c>
      <c r="F23" s="31"/>
      <c r="J23" s="45"/>
    </row>
    <row r="24" spans="1:10" x14ac:dyDescent="0.2">
      <c r="A24" s="31"/>
      <c r="B24" s="34" t="s">
        <v>163</v>
      </c>
      <c r="C24" s="38" t="s">
        <v>164</v>
      </c>
      <c r="D24" s="35" t="s">
        <v>165</v>
      </c>
      <c r="E24" s="35" t="s">
        <v>166</v>
      </c>
      <c r="F24" s="31"/>
      <c r="J24" s="45"/>
    </row>
    <row r="25" spans="1:10" x14ac:dyDescent="0.2">
      <c r="A25" s="31"/>
      <c r="B25" s="31"/>
      <c r="C25" s="37"/>
      <c r="D25" s="37"/>
      <c r="E25" s="37"/>
      <c r="F25" s="31"/>
      <c r="J25" s="45"/>
    </row>
    <row r="26" spans="1:10" x14ac:dyDescent="0.2">
      <c r="A26" s="31"/>
      <c r="B26" s="31"/>
      <c r="C26" s="37"/>
      <c r="D26" s="37"/>
      <c r="E26" s="37"/>
      <c r="F26" s="31"/>
      <c r="J26" s="45"/>
    </row>
    <row r="27" spans="1:10" x14ac:dyDescent="0.2">
      <c r="A27" s="31" t="s">
        <v>115</v>
      </c>
      <c r="B27" s="34" t="s">
        <v>167</v>
      </c>
      <c r="C27" s="35" t="s">
        <v>87</v>
      </c>
      <c r="D27" s="35" t="s">
        <v>169</v>
      </c>
      <c r="E27" s="35" t="s">
        <v>170</v>
      </c>
      <c r="F27" s="31"/>
      <c r="J27" s="45"/>
    </row>
    <row r="28" spans="1:10" x14ac:dyDescent="0.2">
      <c r="A28" s="31" t="s">
        <v>112</v>
      </c>
      <c r="B28" s="39" t="s">
        <v>168</v>
      </c>
      <c r="C28" s="40" t="s">
        <v>189</v>
      </c>
      <c r="D28" s="40" t="s">
        <v>190</v>
      </c>
      <c r="E28" s="40" t="s">
        <v>191</v>
      </c>
      <c r="F28" s="31"/>
      <c r="J28" s="45"/>
    </row>
    <row r="29" spans="1:10" x14ac:dyDescent="0.2">
      <c r="A29" s="31"/>
      <c r="B29" s="31"/>
      <c r="C29" s="41"/>
      <c r="D29" s="41"/>
      <c r="E29" s="41"/>
      <c r="F29" s="31"/>
      <c r="J29" s="45"/>
    </row>
    <row r="30" spans="1:10" x14ac:dyDescent="0.2">
      <c r="A30" s="32"/>
      <c r="B30" s="33"/>
      <c r="C30" s="41"/>
      <c r="D30" s="41"/>
      <c r="E30" s="41"/>
      <c r="F30" s="31"/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5A83D2D9087C0499BBDDADFE9564913" ma:contentTypeVersion="6" ma:contentTypeDescription="Ein neues Dokument erstellen." ma:contentTypeScope="" ma:versionID="0159c3ad1d99a53bbf2cfd31240bd10e">
  <xsd:schema xmlns:xsd="http://www.w3.org/2001/XMLSchema" xmlns:xs="http://www.w3.org/2001/XMLSchema" xmlns:p="http://schemas.microsoft.com/office/2006/metadata/properties" xmlns:ns1="http://schemas.microsoft.com/sharepoint/v3" xmlns:ns2="9d1f6504-c754-4527-a358-047ce8521f96" targetNamespace="http://schemas.microsoft.com/office/2006/metadata/properties" ma:root="true" ma:fieldsID="2960aef24aa051289c77623f8da72da1" ns1:_="" ns2:_="">
    <xsd:import namespace="http://schemas.microsoft.com/sharepoint/v3"/>
    <xsd:import namespace="9d1f6504-c754-4527-a358-047ce8521f9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Kategorie" minOccurs="0"/>
                <xsd:element ref="ns2:Benutzerdefinierte_x0020_ID" minOccurs="0"/>
                <xsd:element ref="ns2:Titel_DE" minOccurs="0"/>
                <xsd:element ref="ns2:Titel_RM" minOccurs="0"/>
                <xsd:element ref="ns2:Titel_I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Geplantes Startdatum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Geplantes Enddatum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1f6504-c754-4527-a358-047ce8521f96" elementFormDefault="qualified">
    <xsd:import namespace="http://schemas.microsoft.com/office/2006/documentManagement/types"/>
    <xsd:import namespace="http://schemas.microsoft.com/office/infopath/2007/PartnerControls"/>
    <xsd:element name="Kategorie" ma:index="10" nillable="true" ma:displayName="Kategorie" ma:internalName="Kategorie">
      <xsd:simpleType>
        <xsd:restriction base="dms:Text">
          <xsd:maxLength value="255"/>
        </xsd:restriction>
      </xsd:simpleType>
    </xsd:element>
    <xsd:element name="Benutzerdefinierte_x0020_ID" ma:index="11" nillable="true" ma:displayName="Benutzerdefinierte ID" ma:internalName="Benutzerdefinierte_x0020_ID" ma:percentage="FALSE">
      <xsd:simpleType>
        <xsd:restriction base="dms:Number"/>
      </xsd:simpleType>
    </xsd:element>
    <xsd:element name="Titel_DE" ma:index="12" nillable="true" ma:displayName="Titel_DE" ma:internalName="Titel_DE">
      <xsd:simpleType>
        <xsd:restriction base="dms:Text">
          <xsd:maxLength value="255"/>
        </xsd:restriction>
      </xsd:simpleType>
    </xsd:element>
    <xsd:element name="Titel_RM" ma:index="13" nillable="true" ma:displayName="Titel_RM" ma:internalName="Titel_RM">
      <xsd:simpleType>
        <xsd:restriction base="dms:Text">
          <xsd:maxLength value="255"/>
        </xsd:restriction>
      </xsd:simpleType>
    </xsd:element>
    <xsd:element name="Titel_IT" ma:index="14" nillable="true" ma:displayName="Titel_IT" ma:internalName="Titel_I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enutzerdefinierte_x0020_ID xmlns="9d1f6504-c754-4527-a358-047ce8521f96">1003</Benutzerdefinierte_x0020_ID>
    <Titel_RM xmlns="9d1f6504-c754-4527-a358-047ce8521f96">Total da tut ils dumbers da la populaziun, vischnancas, 2025</Titel_RM>
    <Titel_DE xmlns="9d1f6504-c754-4527-a358-047ce8521f96">Total aller Bevölkerungsbestände, Gemeinden, 2025</Titel_DE>
    <PublishingExpirationDate xmlns="http://schemas.microsoft.com/sharepoint/v3" xsi:nil="true"/>
    <Kategorie xmlns="9d1f6504-c754-4527-a358-047ce8521f96">Bevölkerungsstand und -struktur</Kategorie>
    <PublishingStartDate xmlns="http://schemas.microsoft.com/sharepoint/v3" xsi:nil="true"/>
    <Titel_IT xmlns="9d1f6504-c754-4527-a358-047ce8521f96">Totale di tutti gli effettivi della popolazione, comuni, 2025</Titel_IT>
  </documentManagement>
</p:properties>
</file>

<file path=customXml/itemProps1.xml><?xml version="1.0" encoding="utf-8"?>
<ds:datastoreItem xmlns:ds="http://schemas.openxmlformats.org/officeDocument/2006/customXml" ds:itemID="{676EEA21-91DE-4354-9A82-3E6C137AF0B9}"/>
</file>

<file path=customXml/itemProps2.xml><?xml version="1.0" encoding="utf-8"?>
<ds:datastoreItem xmlns:ds="http://schemas.openxmlformats.org/officeDocument/2006/customXml" ds:itemID="{B1C7F36B-3E0E-4731-A116-B8AFF7C688FC}"/>
</file>

<file path=customXml/itemProps3.xml><?xml version="1.0" encoding="utf-8"?>
<ds:datastoreItem xmlns:ds="http://schemas.openxmlformats.org/officeDocument/2006/customXml" ds:itemID="{D89C92E0-E7BF-4B29-A09E-A5C3BE929D75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2025</vt:lpstr>
      <vt:lpstr>Uebersetzungen</vt:lpstr>
    </vt:vector>
  </TitlesOfParts>
  <Company>Kantonale Verwaltung Graubünden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Total der Bevölkerungsbestände</dc:title>
  <dc:creator>Luzius.Stricker@awt.gr.ch</dc:creator>
  <cp:lastModifiedBy>Monstein Urs (AWT GR)</cp:lastModifiedBy>
  <dcterms:created xsi:type="dcterms:W3CDTF">2016-08-08T08:05:48Z</dcterms:created>
  <dcterms:modified xsi:type="dcterms:W3CDTF">2026-08-12T08:40:21Z</dcterms:modified>
  <cp:category>STATPOP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bfc5642-2d7f-4e68-9674-ab3e35a89b06_Enabled">
    <vt:lpwstr>true</vt:lpwstr>
  </property>
  <property fmtid="{D5CDD505-2E9C-101B-9397-08002B2CF9AE}" pid="3" name="MSIP_Label_fbfc5642-2d7f-4e68-9674-ab3e35a89b06_SetDate">
    <vt:lpwstr>2025-07-24T07:13:34Z</vt:lpwstr>
  </property>
  <property fmtid="{D5CDD505-2E9C-101B-9397-08002B2CF9AE}" pid="4" name="MSIP_Label_fbfc5642-2d7f-4e68-9674-ab3e35a89b06_Method">
    <vt:lpwstr>Standard</vt:lpwstr>
  </property>
  <property fmtid="{D5CDD505-2E9C-101B-9397-08002B2CF9AE}" pid="5" name="MSIP_Label_fbfc5642-2d7f-4e68-9674-ab3e35a89b06_Name">
    <vt:lpwstr>label-2-default</vt:lpwstr>
  </property>
  <property fmtid="{D5CDD505-2E9C-101B-9397-08002B2CF9AE}" pid="6" name="MSIP_Label_fbfc5642-2d7f-4e68-9674-ab3e35a89b06_SiteId">
    <vt:lpwstr>70ee0a01-45f2-4b86-aa78-73100089c50c</vt:lpwstr>
  </property>
  <property fmtid="{D5CDD505-2E9C-101B-9397-08002B2CF9AE}" pid="7" name="MSIP_Label_fbfc5642-2d7f-4e68-9674-ab3e35a89b06_ActionId">
    <vt:lpwstr>8090245b-91ee-4af4-90db-566a3f02e028</vt:lpwstr>
  </property>
  <property fmtid="{D5CDD505-2E9C-101B-9397-08002B2CF9AE}" pid="8" name="MSIP_Label_fbfc5642-2d7f-4e68-9674-ab3e35a89b06_ContentBits">
    <vt:lpwstr>0</vt:lpwstr>
  </property>
  <property fmtid="{D5CDD505-2E9C-101B-9397-08002B2CF9AE}" pid="9" name="MSIP_Label_fbfc5642-2d7f-4e68-9674-ab3e35a89b06_Tag">
    <vt:lpwstr>10, 3, 0, 1</vt:lpwstr>
  </property>
  <property fmtid="{D5CDD505-2E9C-101B-9397-08002B2CF9AE}" pid="10" name="ContentTypeId">
    <vt:lpwstr>0x01010095A83D2D9087C0499BBDDADFE9564913</vt:lpwstr>
  </property>
</Properties>
</file>